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INFORMACION SDMUJER\pde revisados lunes\Nueva carpeta\ENTREGABLES\AV\"/>
    </mc:Choice>
  </mc:AlternateContent>
  <bookViews>
    <workbookView xWindow="4695" yWindow="0" windowWidth="16815" windowHeight="8940" tabRatio="813"/>
  </bookViews>
  <sheets>
    <sheet name="Iden. Amenazas" sheetId="2" r:id="rId1"/>
    <sheet name="V. Personas" sheetId="1" r:id="rId2"/>
    <sheet name="V. Recursos" sheetId="3" r:id="rId3"/>
    <sheet name="V. Sistemas y Procesos" sheetId="4" r:id="rId4"/>
    <sheet name="Consolidado" sheetId="6" r:id="rId5"/>
    <sheet name="Datos" sheetId="5" state="hidden" r:id="rId6"/>
  </sheets>
  <externalReferences>
    <externalReference r:id="rId7"/>
  </externalReferences>
  <definedNames>
    <definedName name="_xlnm.Print_Area" localSheetId="4">Consolidado!$A$1:$S$20</definedName>
    <definedName name="_xlnm.Print_Area" localSheetId="0">'Iden. Amenazas'!$A$1:$D$23</definedName>
    <definedName name="_xlnm.Print_Area" localSheetId="2">'V. Recursos'!$A$1:$E$23</definedName>
    <definedName name="NIVELRIESGO">[1]Consolidado!$Y$7:$Z$90</definedName>
    <definedName name="_xlnm.Print_Titles" localSheetId="4">Consolidado!$1:$2</definedName>
    <definedName name="_xlnm.Print_Titles" localSheetId="0">'Iden. Amenazas'!$2:$2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6" l="1"/>
  <c r="B5" i="6"/>
  <c r="A6" i="6"/>
  <c r="B6" i="6"/>
  <c r="A7" i="6"/>
  <c r="B7" i="6"/>
  <c r="A8" i="6"/>
  <c r="B8" i="6"/>
  <c r="A9" i="6"/>
  <c r="B9" i="6"/>
  <c r="A10" i="6"/>
  <c r="B10" i="6"/>
  <c r="A11" i="6"/>
  <c r="B11" i="6"/>
  <c r="A12" i="6"/>
  <c r="B12" i="6"/>
  <c r="A13" i="6"/>
  <c r="B13" i="6"/>
  <c r="A14" i="6"/>
  <c r="B14" i="6"/>
  <c r="A15" i="6"/>
  <c r="B15" i="6"/>
  <c r="A16" i="6"/>
  <c r="B16" i="6"/>
  <c r="A17" i="6"/>
  <c r="B17" i="6"/>
  <c r="A18" i="6"/>
  <c r="B18" i="6"/>
  <c r="A19" i="6"/>
  <c r="B19" i="6"/>
  <c r="A20" i="6"/>
  <c r="B20" i="6"/>
  <c r="B4" i="6"/>
  <c r="A4" i="6"/>
  <c r="E20" i="4" l="1"/>
  <c r="E12" i="4"/>
  <c r="E13" i="4"/>
  <c r="E11" i="4"/>
  <c r="E5" i="4"/>
  <c r="E19" i="4"/>
  <c r="E18" i="4"/>
  <c r="E17" i="4"/>
  <c r="E21" i="4" s="1"/>
  <c r="O4" i="6" s="1"/>
  <c r="O5" i="6" s="1"/>
  <c r="O6" i="6" s="1"/>
  <c r="O7" i="6" s="1"/>
  <c r="O8" i="6" s="1"/>
  <c r="O9" i="6" s="1"/>
  <c r="O10" i="6" s="1"/>
  <c r="O11" i="6" s="1"/>
  <c r="O12" i="6" s="1"/>
  <c r="O13" i="6" s="1"/>
  <c r="O14" i="6" s="1"/>
  <c r="O15" i="6" s="1"/>
  <c r="O16" i="6" s="1"/>
  <c r="O17" i="6" s="1"/>
  <c r="O18" i="6" s="1"/>
  <c r="O19" i="6" s="1"/>
  <c r="O20" i="6" s="1"/>
  <c r="E16" i="4"/>
  <c r="E10" i="4"/>
  <c r="E7" i="4"/>
  <c r="E6" i="4"/>
  <c r="E6" i="3"/>
  <c r="E7" i="3"/>
  <c r="E8" i="3"/>
  <c r="E11" i="3"/>
  <c r="E12" i="3"/>
  <c r="E13" i="3"/>
  <c r="E14" i="3"/>
  <c r="E15" i="3"/>
  <c r="E16" i="3"/>
  <c r="E19" i="3"/>
  <c r="E20" i="3"/>
  <c r="E21" i="3"/>
  <c r="E22" i="3"/>
  <c r="E5" i="3"/>
  <c r="E13" i="1"/>
  <c r="E14" i="1"/>
  <c r="E17" i="1" s="1"/>
  <c r="D4" i="6" s="1"/>
  <c r="D5" i="6" s="1"/>
  <c r="D6" i="6" s="1"/>
  <c r="D7" i="6" s="1"/>
  <c r="D8" i="6" s="1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E15" i="1"/>
  <c r="E16" i="1"/>
  <c r="E19" i="1"/>
  <c r="E20" i="1"/>
  <c r="E21" i="1"/>
  <c r="E6" i="1"/>
  <c r="E7" i="1"/>
  <c r="E8" i="1"/>
  <c r="E9" i="1"/>
  <c r="E10" i="1"/>
  <c r="E5" i="1"/>
  <c r="E9" i="3" l="1"/>
  <c r="H4" i="6" s="1"/>
  <c r="H5" i="6" s="1"/>
  <c r="H6" i="6" s="1"/>
  <c r="E8" i="4"/>
  <c r="M4" i="6" s="1"/>
  <c r="M5" i="6" s="1"/>
  <c r="E14" i="4"/>
  <c r="N4" i="6" s="1"/>
  <c r="N5" i="6" s="1"/>
  <c r="N6" i="6" s="1"/>
  <c r="N7" i="6" s="1"/>
  <c r="N8" i="6" s="1"/>
  <c r="N9" i="6" s="1"/>
  <c r="N10" i="6" s="1"/>
  <c r="N11" i="6" s="1"/>
  <c r="N12" i="6" s="1"/>
  <c r="N13" i="6" s="1"/>
  <c r="N14" i="6" s="1"/>
  <c r="N15" i="6" s="1"/>
  <c r="N16" i="6" s="1"/>
  <c r="N17" i="6" s="1"/>
  <c r="N18" i="6" s="1"/>
  <c r="N19" i="6" s="1"/>
  <c r="N20" i="6" s="1"/>
  <c r="E23" i="3"/>
  <c r="J4" i="6" s="1"/>
  <c r="J5" i="6" s="1"/>
  <c r="J6" i="6" s="1"/>
  <c r="J7" i="6" s="1"/>
  <c r="J8" i="6" s="1"/>
  <c r="J9" i="6" s="1"/>
  <c r="J10" i="6" s="1"/>
  <c r="J11" i="6" s="1"/>
  <c r="J12" i="6" s="1"/>
  <c r="J13" i="6" s="1"/>
  <c r="J14" i="6" s="1"/>
  <c r="J15" i="6" s="1"/>
  <c r="J16" i="6" s="1"/>
  <c r="J17" i="6" s="1"/>
  <c r="J18" i="6" s="1"/>
  <c r="J19" i="6" s="1"/>
  <c r="J20" i="6" s="1"/>
  <c r="E17" i="3"/>
  <c r="I4" i="6" s="1"/>
  <c r="I5" i="6" s="1"/>
  <c r="I6" i="6" s="1"/>
  <c r="I7" i="6" s="1"/>
  <c r="I8" i="6" s="1"/>
  <c r="I9" i="6" s="1"/>
  <c r="I10" i="6" s="1"/>
  <c r="I11" i="6" s="1"/>
  <c r="I12" i="6" s="1"/>
  <c r="I13" i="6" s="1"/>
  <c r="I14" i="6" s="1"/>
  <c r="I15" i="6" s="1"/>
  <c r="I16" i="6" s="1"/>
  <c r="I17" i="6" s="1"/>
  <c r="I18" i="6" s="1"/>
  <c r="I19" i="6" s="1"/>
  <c r="I20" i="6" s="1"/>
  <c r="E22" i="1"/>
  <c r="E4" i="6" s="1"/>
  <c r="E5" i="6" s="1"/>
  <c r="E6" i="6" s="1"/>
  <c r="E7" i="6" s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11" i="1"/>
  <c r="C4" i="6" s="1"/>
  <c r="P4" i="6" l="1"/>
  <c r="Q4" i="6" s="1"/>
  <c r="K5" i="6"/>
  <c r="K4" i="6"/>
  <c r="L4" i="6" s="1"/>
  <c r="F4" i="6"/>
  <c r="G4" i="6" s="1"/>
  <c r="C5" i="6"/>
  <c r="F5" i="6" s="1"/>
  <c r="G5" i="6" s="1"/>
  <c r="H7" i="6"/>
  <c r="K6" i="6"/>
  <c r="M6" i="6"/>
  <c r="P5" i="6"/>
  <c r="Q5" i="6" s="1"/>
  <c r="C6" i="6" l="1"/>
  <c r="F6" i="6" s="1"/>
  <c r="G6" i="6" s="1"/>
  <c r="P6" i="6"/>
  <c r="Q6" i="6" s="1"/>
  <c r="M7" i="6"/>
  <c r="C7" i="6"/>
  <c r="K7" i="6"/>
  <c r="L7" i="6" s="1"/>
  <c r="H8" i="6"/>
  <c r="K8" i="6" l="1"/>
  <c r="L8" i="6" s="1"/>
  <c r="H9" i="6"/>
  <c r="F7" i="6"/>
  <c r="G7" i="6" s="1"/>
  <c r="C8" i="6"/>
  <c r="P7" i="6"/>
  <c r="Q7" i="6" s="1"/>
  <c r="M8" i="6"/>
  <c r="P8" i="6" l="1"/>
  <c r="Q8" i="6" s="1"/>
  <c r="M9" i="6"/>
  <c r="F8" i="6"/>
  <c r="G8" i="6" s="1"/>
  <c r="C9" i="6"/>
  <c r="K9" i="6"/>
  <c r="L9" i="6" s="1"/>
  <c r="H10" i="6"/>
  <c r="K10" i="6" l="1"/>
  <c r="H11" i="6"/>
  <c r="F9" i="6"/>
  <c r="G9" i="6" s="1"/>
  <c r="C10" i="6"/>
  <c r="P9" i="6"/>
  <c r="Q9" i="6" s="1"/>
  <c r="M10" i="6"/>
  <c r="P10" i="6" l="1"/>
  <c r="Q10" i="6" s="1"/>
  <c r="M11" i="6"/>
  <c r="F10" i="6"/>
  <c r="G10" i="6" s="1"/>
  <c r="C11" i="6"/>
  <c r="K11" i="6"/>
  <c r="H12" i="6"/>
  <c r="K12" i="6" l="1"/>
  <c r="H13" i="6"/>
  <c r="F11" i="6"/>
  <c r="G11" i="6" s="1"/>
  <c r="C12" i="6"/>
  <c r="M12" i="6"/>
  <c r="P11" i="6"/>
  <c r="Q11" i="6" s="1"/>
  <c r="P12" i="6" l="1"/>
  <c r="Q12" i="6" s="1"/>
  <c r="M13" i="6"/>
  <c r="F12" i="6"/>
  <c r="G12" i="6" s="1"/>
  <c r="C13" i="6"/>
  <c r="K13" i="6"/>
  <c r="L13" i="6" s="1"/>
  <c r="H14" i="6"/>
  <c r="K14" i="6" l="1"/>
  <c r="L14" i="6" s="1"/>
  <c r="H15" i="6"/>
  <c r="F13" i="6"/>
  <c r="G13" i="6" s="1"/>
  <c r="C14" i="6"/>
  <c r="P13" i="6"/>
  <c r="Q13" i="6" s="1"/>
  <c r="M14" i="6"/>
  <c r="M15" i="6" s="1"/>
  <c r="P14" i="6" l="1"/>
  <c r="Q14" i="6" s="1"/>
  <c r="F14" i="6"/>
  <c r="G14" i="6" s="1"/>
  <c r="C15" i="6"/>
  <c r="K15" i="6"/>
  <c r="H16" i="6"/>
  <c r="K16" i="6" l="1"/>
  <c r="H17" i="6"/>
  <c r="F15" i="6"/>
  <c r="G15" i="6" s="1"/>
  <c r="C16" i="6"/>
  <c r="M16" i="6"/>
  <c r="P15" i="6"/>
  <c r="Q15" i="6" s="1"/>
  <c r="P16" i="6" l="1"/>
  <c r="Q16" i="6" s="1"/>
  <c r="M17" i="6"/>
  <c r="F16" i="6"/>
  <c r="G16" i="6" s="1"/>
  <c r="C17" i="6"/>
  <c r="K17" i="6"/>
  <c r="L17" i="6" s="1"/>
  <c r="H18" i="6"/>
  <c r="H19" i="6" l="1"/>
  <c r="K18" i="6"/>
  <c r="F17" i="6"/>
  <c r="G17" i="6" s="1"/>
  <c r="C18" i="6"/>
  <c r="P17" i="6"/>
  <c r="Q17" i="6" s="1"/>
  <c r="M18" i="6"/>
  <c r="K19" i="6" l="1"/>
  <c r="L19" i="6" s="1"/>
  <c r="H20" i="6"/>
  <c r="K20" i="6" s="1"/>
  <c r="L20" i="6" s="1"/>
  <c r="P18" i="6"/>
  <c r="Q18" i="6" s="1"/>
  <c r="M19" i="6"/>
  <c r="F18" i="6"/>
  <c r="G18" i="6" s="1"/>
  <c r="C19" i="6"/>
  <c r="C20" i="6" l="1"/>
  <c r="F20" i="6" s="1"/>
  <c r="G20" i="6" s="1"/>
  <c r="F19" i="6"/>
  <c r="G19" i="6" s="1"/>
  <c r="P19" i="6"/>
  <c r="Q19" i="6" s="1"/>
  <c r="M20" i="6"/>
  <c r="P20" i="6" s="1"/>
  <c r="Q20" i="6" s="1"/>
</calcChain>
</file>

<file path=xl/comments1.xml><?xml version="1.0" encoding="utf-8"?>
<comments xmlns="http://schemas.openxmlformats.org/spreadsheetml/2006/main">
  <authors>
    <author>SOcuCoorCami</author>
  </authors>
  <commentList>
    <comment ref="D4" authorId="0" shapeId="0">
      <text>
        <r>
          <rPr>
            <b/>
            <sz val="8"/>
            <color indexed="81"/>
            <rFont val="Tahoma"/>
            <family val="2"/>
          </rPr>
          <t>Posible:</t>
        </r>
        <r>
          <rPr>
            <sz val="8"/>
            <color indexed="81"/>
            <rFont val="Tahoma"/>
            <family val="2"/>
          </rPr>
          <t xml:space="preserve"> 
Nunca ha sucedido
</t>
        </r>
        <r>
          <rPr>
            <b/>
            <sz val="8"/>
            <color indexed="81"/>
            <rFont val="Tahoma"/>
            <family val="2"/>
          </rPr>
          <t>Probable:</t>
        </r>
        <r>
          <rPr>
            <sz val="8"/>
            <color indexed="81"/>
            <rFont val="Tahoma"/>
            <family val="2"/>
          </rPr>
          <t xml:space="preserve">
Puede suceder hay argumentos técnicos y científicos.
</t>
        </r>
        <r>
          <rPr>
            <b/>
            <sz val="8"/>
            <color indexed="81"/>
            <rFont val="Tahoma"/>
            <family val="2"/>
          </rPr>
          <t>Inminente:</t>
        </r>
        <r>
          <rPr>
            <sz val="8"/>
            <color indexed="81"/>
            <rFont val="Tahoma"/>
            <family val="2"/>
          </rPr>
          <t xml:space="preserve">
Ya se ha presentado o hay alta probabilidad de ocurrir.
</t>
        </r>
      </text>
    </comment>
  </commentList>
</comments>
</file>

<file path=xl/sharedStrings.xml><?xml version="1.0" encoding="utf-8"?>
<sst xmlns="http://schemas.openxmlformats.org/spreadsheetml/2006/main" count="223" uniqueCount="114">
  <si>
    <t>Aspecto a evaluar</t>
  </si>
  <si>
    <t>Inundación</t>
  </si>
  <si>
    <t>¿La Empresa tiene una política donde se indica la prevención y preparación para emergencias y es conocida por el personal?</t>
  </si>
  <si>
    <t>¿Existe comité de emergencias y está activo?</t>
  </si>
  <si>
    <t>¿Los empleados han adquirido responsabilidades específicas en caso de emergencias?</t>
  </si>
  <si>
    <t>¿La sede  cuenta con  brigada de emergencias?</t>
  </si>
  <si>
    <t>¿Existe un cronograma de inspecciones  para identificar condiciones inseguras que puedan generar emergencias y se está cumpliendo?</t>
  </si>
  <si>
    <t>¿Existen  formatos para realizar inspecciones a los equipos utilizados en emergencias?</t>
  </si>
  <si>
    <t xml:space="preserve">Promedio  gestión organizacional </t>
  </si>
  <si>
    <t>¿Se cuenta con un programa de capacitación en prevención y control de emergencias?</t>
  </si>
  <si>
    <t>¿Los empleados han recibido capacitación general en temas básicos de emergencias, saben las personas autoprotegerse?</t>
  </si>
  <si>
    <t>¿Los brigadistas han recibido entrenamiento y capacitación en temas de prevención y control de emergencias?</t>
  </si>
  <si>
    <t>¿Se cuenta con mecanismos de difusión en temas de prevención y respuesta a emergencias?</t>
  </si>
  <si>
    <t xml:space="preserve">Promedio capacitación </t>
  </si>
  <si>
    <t>¿Existe dotación para los coordinadores de evacuación y brigadistas?</t>
  </si>
  <si>
    <t>¿Se tienen implementos básicos de primeros auxilios  en caso de requerirse?</t>
  </si>
  <si>
    <t>¿Se cuenta con extintores portátiles y están libres de obstáculos?</t>
  </si>
  <si>
    <t xml:space="preserve">Promedio dotación </t>
  </si>
  <si>
    <t>¿Existen hidrantes públicos y/o privados?</t>
  </si>
  <si>
    <t>¿Se cuenta con un programa de mantenimiento preventivo para botiquines y camillas?</t>
  </si>
  <si>
    <t>¿Se cuenta con programa de mantenimiento preventivo para los extintores?</t>
  </si>
  <si>
    <t>¿Las válvulas de agua están señalizadas?</t>
  </si>
  <si>
    <t>Promedio equipos para el control de emergencias</t>
  </si>
  <si>
    <t>¿El tipo de construcción es sismo-resistente?</t>
  </si>
  <si>
    <t>¿Existen muros cortafuego entre áreas?</t>
  </si>
  <si>
    <t>¿Están señalizadas las rutas de evacuación?</t>
  </si>
  <si>
    <t>¿Están señalizados los  equipos de emergencia?</t>
  </si>
  <si>
    <t>¿El edificio tiene lámparas de emergencia?</t>
  </si>
  <si>
    <t>¿Están publicados los planos de evacuación?</t>
  </si>
  <si>
    <t xml:space="preserve">Promedio edificaciones </t>
  </si>
  <si>
    <t>¿Se cuenta con  alarma de evacuación y los ocupantes conocen el sonido?</t>
  </si>
  <si>
    <t>¿Se cuenta con sistemas automáticos de detección de incendios?</t>
  </si>
  <si>
    <t>¿Se cuenta con sistemas automáticos de control de incendios?</t>
  </si>
  <si>
    <t>¿Se cuenta con un sistema de comunicaciones interno?</t>
  </si>
  <si>
    <t>Promedio equipos de monitoreo</t>
  </si>
  <si>
    <t>¿Se cuenta con buen suministro de energía?</t>
  </si>
  <si>
    <t>¿Se cuenta con buen suministro de agua?</t>
  </si>
  <si>
    <t>¿Se cuenta con buen servicio de recolección de basuras?</t>
  </si>
  <si>
    <t xml:space="preserve">Promedio  servicios públicos </t>
  </si>
  <si>
    <t>¿El edificio tiene tanque de reserva de agua?</t>
  </si>
  <si>
    <t>¿El edificio  cuenta con una planta eléctrica  de emergencia?</t>
  </si>
  <si>
    <t>¿Se cuenta con un buen sistema de vigilancia física?</t>
  </si>
  <si>
    <t>¿Se cuenta con un sistema de comunicación diferente al público?</t>
  </si>
  <si>
    <t xml:space="preserve">Promedio sistemas alternos </t>
  </si>
  <si>
    <t>¿Se cuenta con algún sistema de seguro para los empleados?</t>
  </si>
  <si>
    <t>¿Está asegurada la edificación en caso de terremoto, incendio, atentados terroristas, etc.?</t>
  </si>
  <si>
    <t>¿Se cuenta con un sistema alterno para asegurar la información crítica en  medio magnético o con alguna compañía especializada?</t>
  </si>
  <si>
    <t>¿Se cuenta con plan de continuidad del negocio?</t>
  </si>
  <si>
    <t>¿Están asegurados los equipos y todos los bienes en general?</t>
  </si>
  <si>
    <t xml:space="preserve">Promedio recuperación </t>
  </si>
  <si>
    <t>Respuesta</t>
  </si>
  <si>
    <t>Si</t>
  </si>
  <si>
    <t>No</t>
  </si>
  <si>
    <t>Parcial</t>
  </si>
  <si>
    <t>Calificación</t>
  </si>
  <si>
    <t>Amenaza</t>
  </si>
  <si>
    <t>Interno</t>
  </si>
  <si>
    <t>Externo</t>
  </si>
  <si>
    <t xml:space="preserve">Gestión organizacional </t>
  </si>
  <si>
    <t>Capacitación</t>
  </si>
  <si>
    <t>Dotación</t>
  </si>
  <si>
    <t>X</t>
  </si>
  <si>
    <t>Equipos para el Control de Emergencias</t>
  </si>
  <si>
    <t>Edificaciones</t>
  </si>
  <si>
    <t>Equipos de Monitoreo</t>
  </si>
  <si>
    <t>Servicios Públicos</t>
  </si>
  <si>
    <t>Sistemas Alternos</t>
  </si>
  <si>
    <t>Recuperación</t>
  </si>
  <si>
    <t>Análisis de amenaza</t>
  </si>
  <si>
    <t xml:space="preserve">Personas </t>
  </si>
  <si>
    <t>Recursos</t>
  </si>
  <si>
    <t xml:space="preserve">Sistemas y Procesos </t>
  </si>
  <si>
    <t>Nivel de riesgo</t>
  </si>
  <si>
    <t xml:space="preserve">Capacitación </t>
  </si>
  <si>
    <t>Total  vulnerabilidad personas</t>
  </si>
  <si>
    <t>Equipos para control de emergencias</t>
  </si>
  <si>
    <t>Equipos de monitoreo</t>
  </si>
  <si>
    <t>Total vulnerabilidad recursos</t>
  </si>
  <si>
    <t>Sistemas alternos</t>
  </si>
  <si>
    <t>recuperación</t>
  </si>
  <si>
    <t>Total sistema y proceso</t>
  </si>
  <si>
    <t xml:space="preserve">Diamante </t>
  </si>
  <si>
    <t>Interpretación</t>
  </si>
  <si>
    <t>Calificación Personas</t>
  </si>
  <si>
    <t>Calificación Recursos</t>
  </si>
  <si>
    <t>Calificación Sistemas y Procesos</t>
  </si>
  <si>
    <t>Análisis de Vulnerabilidad en las Personas</t>
  </si>
  <si>
    <t>Análisis de Vulnerabilidad en Recursos</t>
  </si>
  <si>
    <t>Análisis de Vulnerabilidad en Sistemas y Procesos</t>
  </si>
  <si>
    <t>Erupción volcánica</t>
  </si>
  <si>
    <t>Eventos atmosféricos (Vendavales, granizadas, tormentas eléctricas, etc.)</t>
  </si>
  <si>
    <t>Incendios forestales</t>
  </si>
  <si>
    <t>Movimientos sísmicos</t>
  </si>
  <si>
    <t>Accidentes personales</t>
  </si>
  <si>
    <t>Secuestro</t>
  </si>
  <si>
    <t>Hurto</t>
  </si>
  <si>
    <t>Atentado terrorista</t>
  </si>
  <si>
    <t>Accidente de vehículo</t>
  </si>
  <si>
    <t>Deslizamiento o avalancha</t>
  </si>
  <si>
    <t>Tsunami - Maremoto</t>
  </si>
  <si>
    <t>Explosión (Gases, polvos, fibras, etc.)</t>
  </si>
  <si>
    <t>Incendios (Estructurales, eléctricos, por líquidos o gases inflamables, etc.)</t>
  </si>
  <si>
    <t xml:space="preserve">Inundación por deficiencias de la infraestructura hidráulica </t>
  </si>
  <si>
    <t>Pérdida o contención de materiales peligrosos (derrames, fugas, etc.)</t>
  </si>
  <si>
    <t>Análisis de Amenaza y Vulnerabilidad del Riesgo</t>
  </si>
  <si>
    <t>No aplica</t>
  </si>
  <si>
    <t>MEDIO</t>
  </si>
  <si>
    <t>Análisis de Amenazas</t>
  </si>
  <si>
    <t>Posible</t>
  </si>
  <si>
    <t>Probable</t>
  </si>
  <si>
    <t>Revuelta - Asonada - Comportamientos NO Adaptativos</t>
  </si>
  <si>
    <t>x</t>
  </si>
  <si>
    <t>NO APLICA</t>
  </si>
  <si>
    <t>AMENAZAS CIOM ANTONIO NARIÑO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</si>
</sst>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1F497D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1F497D"/>
      <name val="Calibri"/>
      <family val="2"/>
      <scheme val="minor"/>
    </font>
    <font>
      <b/>
      <sz val="14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99CC"/>
        <bgColor indexed="64"/>
      </patternFill>
    </fill>
  </fills>
  <borders count="14">
    <border>
      <left/>
      <right/>
      <top/>
      <bottom/>
      <diagonal/>
    </border>
    <border>
      <left style="medium">
        <color rgb="FF1F497D"/>
      </left>
      <right style="thin">
        <color rgb="FF1F497D"/>
      </right>
      <top style="medium">
        <color rgb="FF1F497D"/>
      </top>
      <bottom style="thin">
        <color rgb="FF1F497D"/>
      </bottom>
      <diagonal/>
    </border>
    <border>
      <left style="thin">
        <color rgb="FF1F497D"/>
      </left>
      <right style="thin">
        <color rgb="FF1F497D"/>
      </right>
      <top style="medium">
        <color rgb="FF1F497D"/>
      </top>
      <bottom style="thin">
        <color rgb="FF1F497D"/>
      </bottom>
      <diagonal/>
    </border>
    <border>
      <left style="thin">
        <color rgb="FF1F497D"/>
      </left>
      <right style="medium">
        <color rgb="FF1F497D"/>
      </right>
      <top style="medium">
        <color rgb="FF1F497D"/>
      </top>
      <bottom style="thin">
        <color rgb="FF1F497D"/>
      </bottom>
      <diagonal/>
    </border>
    <border>
      <left style="medium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rgb="FF1F497D"/>
      </left>
      <right style="medium">
        <color rgb="FF1F497D"/>
      </right>
      <top style="thin">
        <color rgb="FF1F497D"/>
      </top>
      <bottom style="thin">
        <color rgb="FF1F497D"/>
      </bottom>
      <diagonal/>
    </border>
    <border>
      <left style="medium">
        <color rgb="FF1F497D"/>
      </left>
      <right style="thin">
        <color rgb="FF1F497D"/>
      </right>
      <top style="thin">
        <color rgb="FF1F497D"/>
      </top>
      <bottom style="medium">
        <color rgb="FF1F497D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medium">
        <color rgb="FF1F497D"/>
      </bottom>
      <diagonal/>
    </border>
    <border>
      <left style="thin">
        <color rgb="FF1F497D"/>
      </left>
      <right style="medium">
        <color rgb="FF1F497D"/>
      </right>
      <top style="thin">
        <color rgb="FF1F497D"/>
      </top>
      <bottom style="medium">
        <color rgb="FF1F497D"/>
      </bottom>
      <diagonal/>
    </border>
    <border>
      <left style="medium">
        <color rgb="FF1F497D"/>
      </left>
      <right/>
      <top style="thin">
        <color rgb="FF1F497D"/>
      </top>
      <bottom style="thin">
        <color rgb="FF1F497D"/>
      </bottom>
      <diagonal/>
    </border>
    <border>
      <left/>
      <right/>
      <top style="thin">
        <color rgb="FF1F497D"/>
      </top>
      <bottom style="thin">
        <color rgb="FF1F497D"/>
      </bottom>
      <diagonal/>
    </border>
    <border>
      <left/>
      <right style="medium">
        <color rgb="FF1F497D"/>
      </right>
      <top style="thin">
        <color rgb="FF1F497D"/>
      </top>
      <bottom style="thin">
        <color rgb="FF1F497D"/>
      </bottom>
      <diagonal/>
    </border>
    <border>
      <left/>
      <right/>
      <top/>
      <bottom style="medium">
        <color rgb="FF1F497D"/>
      </bottom>
      <diagonal/>
    </border>
  </borders>
  <cellStyleXfs count="2">
    <xf numFmtId="0" fontId="0" fillId="0" borderId="0"/>
    <xf numFmtId="0" fontId="2" fillId="0" borderId="0"/>
  </cellStyleXfs>
  <cellXfs count="79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Border="1" applyAlignment="1" applyProtection="1">
      <alignment vertical="center"/>
    </xf>
    <xf numFmtId="0" fontId="3" fillId="0" borderId="0" xfId="1" applyFont="1" applyBorder="1" applyAlignment="1">
      <alignment vertical="center"/>
    </xf>
    <xf numFmtId="0" fontId="3" fillId="0" borderId="0" xfId="0" applyFont="1"/>
    <xf numFmtId="0" fontId="8" fillId="0" borderId="4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" fillId="4" borderId="4" xfId="1" applyFont="1" applyFill="1" applyBorder="1" applyAlignment="1" applyProtection="1">
      <alignment horizontal="center" vertical="center" wrapText="1"/>
    </xf>
    <xf numFmtId="0" fontId="1" fillId="4" borderId="5" xfId="1" applyFont="1" applyFill="1" applyBorder="1" applyAlignment="1" applyProtection="1">
      <alignment horizontal="center" vertical="center" wrapText="1"/>
    </xf>
    <xf numFmtId="0" fontId="1" fillId="4" borderId="6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164" fontId="7" fillId="4" borderId="6" xfId="0" applyNumberFormat="1" applyFont="1" applyFill="1" applyBorder="1" applyAlignment="1">
      <alignment horizontal="center" vertical="center" wrapText="1"/>
    </xf>
    <xf numFmtId="164" fontId="7" fillId="4" borderId="9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5" xfId="1" applyFont="1" applyFill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  <protection locked="0"/>
    </xf>
    <xf numFmtId="164" fontId="7" fillId="4" borderId="6" xfId="0" applyNumberFormat="1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164" fontId="7" fillId="4" borderId="9" xfId="0" applyNumberFormat="1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vertical="center" wrapText="1"/>
    </xf>
    <xf numFmtId="0" fontId="6" fillId="2" borderId="11" xfId="0" applyFont="1" applyFill="1" applyBorder="1" applyAlignment="1" applyProtection="1">
      <alignment vertical="center" wrapText="1"/>
    </xf>
    <xf numFmtId="0" fontId="8" fillId="0" borderId="4" xfId="0" applyFont="1" applyBorder="1" applyAlignment="1" applyProtection="1">
      <alignment horizontal="justify" vertical="center" wrapText="1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3" borderId="6" xfId="0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horizontal="justify" vertical="center" wrapText="1"/>
    </xf>
    <xf numFmtId="0" fontId="3" fillId="0" borderId="4" xfId="1" applyFont="1" applyBorder="1" applyAlignment="1">
      <alignment horizontal="justify" vertical="center"/>
    </xf>
    <xf numFmtId="0" fontId="3" fillId="0" borderId="7" xfId="1" applyFont="1" applyFill="1" applyBorder="1" applyAlignment="1" applyProtection="1">
      <alignment horizontal="justify" vertical="center" wrapText="1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4" fillId="0" borderId="0" xfId="1" applyFont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17" fontId="1" fillId="4" borderId="1" xfId="1" applyNumberFormat="1" applyFont="1" applyFill="1" applyBorder="1" applyAlignment="1">
      <alignment horizontal="center" vertical="center"/>
    </xf>
    <xf numFmtId="0" fontId="1" fillId="4" borderId="2" xfId="1" applyFont="1" applyFill="1" applyBorder="1" applyAlignment="1">
      <alignment horizontal="center" vertical="center"/>
    </xf>
    <xf numFmtId="0" fontId="1" fillId="4" borderId="3" xfId="1" applyFont="1" applyFill="1" applyBorder="1" applyAlignment="1">
      <alignment horizontal="center" vertical="center"/>
    </xf>
    <xf numFmtId="0" fontId="7" fillId="4" borderId="7" xfId="0" applyFont="1" applyFill="1" applyBorder="1" applyAlignment="1" applyProtection="1">
      <alignment horizontal="right" vertical="center" wrapText="1"/>
    </xf>
    <xf numFmtId="0" fontId="7" fillId="4" borderId="8" xfId="0" applyFont="1" applyFill="1" applyBorder="1" applyAlignment="1" applyProtection="1">
      <alignment horizontal="right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/>
    </xf>
    <xf numFmtId="0" fontId="1" fillId="4" borderId="2" xfId="0" applyFont="1" applyFill="1" applyBorder="1" applyAlignment="1" applyProtection="1">
      <alignment horizontal="center"/>
    </xf>
    <xf numFmtId="0" fontId="1" fillId="4" borderId="3" xfId="0" applyFont="1" applyFill="1" applyBorder="1" applyAlignment="1" applyProtection="1">
      <alignment horizontal="center"/>
    </xf>
    <xf numFmtId="0" fontId="7" fillId="4" borderId="4" xfId="0" applyFont="1" applyFill="1" applyBorder="1" applyAlignment="1" applyProtection="1">
      <alignment horizontal="right" vertical="center" wrapText="1"/>
    </xf>
    <xf numFmtId="0" fontId="7" fillId="4" borderId="5" xfId="0" applyFont="1" applyFill="1" applyBorder="1" applyAlignment="1" applyProtection="1">
      <alignment horizontal="right" vertical="center" wrapText="1"/>
    </xf>
    <xf numFmtId="0" fontId="7" fillId="4" borderId="7" xfId="0" applyFont="1" applyFill="1" applyBorder="1" applyAlignment="1">
      <alignment horizontal="right" vertical="center" wrapText="1"/>
    </xf>
    <xf numFmtId="0" fontId="7" fillId="4" borderId="8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right" vertical="center" wrapText="1"/>
    </xf>
    <xf numFmtId="0" fontId="7" fillId="4" borderId="5" xfId="0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9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1F497D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rgb="FF1F497D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rgb="FF1F497D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1F497D"/>
      <color rgb="FF0099CC"/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200025</xdr:rowOff>
    </xdr:to>
    <xdr:sp macro="" textlink="">
      <xdr:nvSpPr>
        <xdr:cNvPr id="2" name="Text Box 18"/>
        <xdr:cNvSpPr txBox="1">
          <a:spLocks noChangeArrowheads="1"/>
        </xdr:cNvSpPr>
      </xdr:nvSpPr>
      <xdr:spPr bwMode="auto">
        <a:xfrm>
          <a:off x="3381375" y="2933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200025</xdr:rowOff>
    </xdr:to>
    <xdr:sp macro="" textlink="">
      <xdr:nvSpPr>
        <xdr:cNvPr id="3" name="Text Box 83"/>
        <xdr:cNvSpPr txBox="1">
          <a:spLocks noChangeArrowheads="1"/>
        </xdr:cNvSpPr>
      </xdr:nvSpPr>
      <xdr:spPr bwMode="auto">
        <a:xfrm>
          <a:off x="3381375" y="2743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200025</xdr:rowOff>
    </xdr:to>
    <xdr:sp macro="" textlink="">
      <xdr:nvSpPr>
        <xdr:cNvPr id="4" name="Text Box 83"/>
        <xdr:cNvSpPr txBox="1">
          <a:spLocks noChangeArrowheads="1"/>
        </xdr:cNvSpPr>
      </xdr:nvSpPr>
      <xdr:spPr bwMode="auto">
        <a:xfrm>
          <a:off x="3381375" y="2743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200025</xdr:rowOff>
    </xdr:to>
    <xdr:sp macro="" textlink="">
      <xdr:nvSpPr>
        <xdr:cNvPr id="5" name="Text Box 83"/>
        <xdr:cNvSpPr txBox="1">
          <a:spLocks noChangeArrowheads="1"/>
        </xdr:cNvSpPr>
      </xdr:nvSpPr>
      <xdr:spPr bwMode="auto">
        <a:xfrm>
          <a:off x="3381375" y="2743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200025</xdr:rowOff>
    </xdr:to>
    <xdr:sp macro="" textlink="">
      <xdr:nvSpPr>
        <xdr:cNvPr id="6" name="Text Box 83"/>
        <xdr:cNvSpPr txBox="1">
          <a:spLocks noChangeArrowheads="1"/>
        </xdr:cNvSpPr>
      </xdr:nvSpPr>
      <xdr:spPr bwMode="auto">
        <a:xfrm>
          <a:off x="3381375" y="2743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238125</xdr:colOff>
      <xdr:row>10</xdr:row>
      <xdr:rowOff>0</xdr:rowOff>
    </xdr:from>
    <xdr:to>
      <xdr:col>1</xdr:col>
      <xdr:colOff>447675</xdr:colOff>
      <xdr:row>10</xdr:row>
      <xdr:rowOff>0</xdr:rowOff>
    </xdr:to>
    <xdr:pic>
      <xdr:nvPicPr>
        <xdr:cNvPr id="7" name="Picture 46" descr="BD21301_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5" y="2743200"/>
          <a:ext cx="209550" cy="0"/>
        </a:xfrm>
        <a:prstGeom prst="rect">
          <a:avLst/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142875</xdr:rowOff>
    </xdr:to>
    <xdr:sp macro="" textlink="">
      <xdr:nvSpPr>
        <xdr:cNvPr id="8" name="Text Box 83"/>
        <xdr:cNvSpPr txBox="1">
          <a:spLocks noChangeArrowheads="1"/>
        </xdr:cNvSpPr>
      </xdr:nvSpPr>
      <xdr:spPr bwMode="auto">
        <a:xfrm>
          <a:off x="3381375" y="2743200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200025</xdr:rowOff>
    </xdr:to>
    <xdr:sp macro="" textlink="">
      <xdr:nvSpPr>
        <xdr:cNvPr id="9" name="Text Box 18"/>
        <xdr:cNvSpPr txBox="1">
          <a:spLocks noChangeArrowheads="1"/>
        </xdr:cNvSpPr>
      </xdr:nvSpPr>
      <xdr:spPr bwMode="auto">
        <a:xfrm>
          <a:off x="3971925" y="3305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200025</xdr:rowOff>
    </xdr:to>
    <xdr:sp macro="" textlink="">
      <xdr:nvSpPr>
        <xdr:cNvPr id="10" name="Text Box 83"/>
        <xdr:cNvSpPr txBox="1">
          <a:spLocks noChangeArrowheads="1"/>
        </xdr:cNvSpPr>
      </xdr:nvSpPr>
      <xdr:spPr bwMode="auto">
        <a:xfrm>
          <a:off x="3971925" y="2943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200025</xdr:rowOff>
    </xdr:to>
    <xdr:sp macro="" textlink="">
      <xdr:nvSpPr>
        <xdr:cNvPr id="11" name="Text Box 83"/>
        <xdr:cNvSpPr txBox="1">
          <a:spLocks noChangeArrowheads="1"/>
        </xdr:cNvSpPr>
      </xdr:nvSpPr>
      <xdr:spPr bwMode="auto">
        <a:xfrm>
          <a:off x="3971925" y="2943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200025</xdr:rowOff>
    </xdr:to>
    <xdr:sp macro="" textlink="">
      <xdr:nvSpPr>
        <xdr:cNvPr id="12" name="Text Box 83"/>
        <xdr:cNvSpPr txBox="1">
          <a:spLocks noChangeArrowheads="1"/>
        </xdr:cNvSpPr>
      </xdr:nvSpPr>
      <xdr:spPr bwMode="auto">
        <a:xfrm>
          <a:off x="3971925" y="2943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200025</xdr:rowOff>
    </xdr:to>
    <xdr:sp macro="" textlink="">
      <xdr:nvSpPr>
        <xdr:cNvPr id="13" name="Text Box 83"/>
        <xdr:cNvSpPr txBox="1">
          <a:spLocks noChangeArrowheads="1"/>
        </xdr:cNvSpPr>
      </xdr:nvSpPr>
      <xdr:spPr bwMode="auto">
        <a:xfrm>
          <a:off x="3971925" y="2943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238125</xdr:colOff>
      <xdr:row>12</xdr:row>
      <xdr:rowOff>0</xdr:rowOff>
    </xdr:from>
    <xdr:to>
      <xdr:col>1</xdr:col>
      <xdr:colOff>447675</xdr:colOff>
      <xdr:row>12</xdr:row>
      <xdr:rowOff>0</xdr:rowOff>
    </xdr:to>
    <xdr:pic>
      <xdr:nvPicPr>
        <xdr:cNvPr id="14" name="Picture 46" descr="BD21301_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2943225"/>
          <a:ext cx="209550" cy="0"/>
        </a:xfrm>
        <a:prstGeom prst="rect">
          <a:avLst/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142875</xdr:rowOff>
    </xdr:to>
    <xdr:sp macro="" textlink="">
      <xdr:nvSpPr>
        <xdr:cNvPr id="15" name="Text Box 83"/>
        <xdr:cNvSpPr txBox="1">
          <a:spLocks noChangeArrowheads="1"/>
        </xdr:cNvSpPr>
      </xdr:nvSpPr>
      <xdr:spPr bwMode="auto">
        <a:xfrm>
          <a:off x="3971925" y="2943225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64407</xdr:colOff>
      <xdr:row>3</xdr:row>
      <xdr:rowOff>363764</xdr:rowOff>
    </xdr:from>
    <xdr:to>
      <xdr:col>17</xdr:col>
      <xdr:colOff>534307</xdr:colOff>
      <xdr:row>3</xdr:row>
      <xdr:rowOff>643164</xdr:rowOff>
    </xdr:to>
    <xdr:sp macro="" textlink="">
      <xdr:nvSpPr>
        <xdr:cNvPr id="5" name="AutoShape 380"/>
        <xdr:cNvSpPr>
          <a:spLocks noChangeArrowheads="1"/>
        </xdr:cNvSpPr>
      </xdr:nvSpPr>
      <xdr:spPr bwMode="auto">
        <a:xfrm>
          <a:off x="14433550" y="26225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3</xdr:row>
      <xdr:rowOff>185964</xdr:rowOff>
    </xdr:from>
    <xdr:to>
      <xdr:col>17</xdr:col>
      <xdr:colOff>775607</xdr:colOff>
      <xdr:row>3</xdr:row>
      <xdr:rowOff>465364</xdr:rowOff>
    </xdr:to>
    <xdr:sp macro="" textlink="">
      <xdr:nvSpPr>
        <xdr:cNvPr id="6" name="AutoShape 380"/>
        <xdr:cNvSpPr>
          <a:spLocks noChangeArrowheads="1"/>
        </xdr:cNvSpPr>
      </xdr:nvSpPr>
      <xdr:spPr bwMode="auto">
        <a:xfrm>
          <a:off x="14674850" y="24447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3</xdr:row>
      <xdr:rowOff>554264</xdr:rowOff>
    </xdr:from>
    <xdr:to>
      <xdr:col>17</xdr:col>
      <xdr:colOff>775607</xdr:colOff>
      <xdr:row>3</xdr:row>
      <xdr:rowOff>833664</xdr:rowOff>
    </xdr:to>
    <xdr:sp macro="" textlink="">
      <xdr:nvSpPr>
        <xdr:cNvPr id="7" name="AutoShape 380"/>
        <xdr:cNvSpPr>
          <a:spLocks noChangeArrowheads="1"/>
        </xdr:cNvSpPr>
      </xdr:nvSpPr>
      <xdr:spPr bwMode="auto">
        <a:xfrm>
          <a:off x="14674850" y="2813050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3</xdr:row>
      <xdr:rowOff>376464</xdr:rowOff>
    </xdr:from>
    <xdr:to>
      <xdr:col>17</xdr:col>
      <xdr:colOff>1016907</xdr:colOff>
      <xdr:row>3</xdr:row>
      <xdr:rowOff>655864</xdr:rowOff>
    </xdr:to>
    <xdr:sp macro="" textlink="">
      <xdr:nvSpPr>
        <xdr:cNvPr id="8" name="AutoShape 380"/>
        <xdr:cNvSpPr>
          <a:spLocks noChangeArrowheads="1"/>
        </xdr:cNvSpPr>
      </xdr:nvSpPr>
      <xdr:spPr bwMode="auto">
        <a:xfrm>
          <a:off x="14916150" y="26352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4</xdr:row>
      <xdr:rowOff>363764</xdr:rowOff>
    </xdr:from>
    <xdr:to>
      <xdr:col>17</xdr:col>
      <xdr:colOff>534307</xdr:colOff>
      <xdr:row>4</xdr:row>
      <xdr:rowOff>643164</xdr:rowOff>
    </xdr:to>
    <xdr:sp macro="" textlink="">
      <xdr:nvSpPr>
        <xdr:cNvPr id="35" name="AutoShape 380"/>
        <xdr:cNvSpPr>
          <a:spLocks noChangeArrowheads="1"/>
        </xdr:cNvSpPr>
      </xdr:nvSpPr>
      <xdr:spPr bwMode="auto">
        <a:xfrm>
          <a:off x="14433550" y="26225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4</xdr:row>
      <xdr:rowOff>185964</xdr:rowOff>
    </xdr:from>
    <xdr:to>
      <xdr:col>17</xdr:col>
      <xdr:colOff>775607</xdr:colOff>
      <xdr:row>4</xdr:row>
      <xdr:rowOff>465364</xdr:rowOff>
    </xdr:to>
    <xdr:sp macro="" textlink="">
      <xdr:nvSpPr>
        <xdr:cNvPr id="36" name="AutoShape 380"/>
        <xdr:cNvSpPr>
          <a:spLocks noChangeArrowheads="1"/>
        </xdr:cNvSpPr>
      </xdr:nvSpPr>
      <xdr:spPr bwMode="auto">
        <a:xfrm>
          <a:off x="14674850" y="24447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4</xdr:row>
      <xdr:rowOff>554264</xdr:rowOff>
    </xdr:from>
    <xdr:to>
      <xdr:col>17</xdr:col>
      <xdr:colOff>775607</xdr:colOff>
      <xdr:row>4</xdr:row>
      <xdr:rowOff>833664</xdr:rowOff>
    </xdr:to>
    <xdr:sp macro="" textlink="">
      <xdr:nvSpPr>
        <xdr:cNvPr id="37" name="AutoShape 380"/>
        <xdr:cNvSpPr>
          <a:spLocks noChangeArrowheads="1"/>
        </xdr:cNvSpPr>
      </xdr:nvSpPr>
      <xdr:spPr bwMode="auto">
        <a:xfrm>
          <a:off x="14674850" y="28130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4</xdr:row>
      <xdr:rowOff>376464</xdr:rowOff>
    </xdr:from>
    <xdr:to>
      <xdr:col>17</xdr:col>
      <xdr:colOff>1016907</xdr:colOff>
      <xdr:row>4</xdr:row>
      <xdr:rowOff>655864</xdr:rowOff>
    </xdr:to>
    <xdr:sp macro="" textlink="">
      <xdr:nvSpPr>
        <xdr:cNvPr id="38" name="AutoShape 380"/>
        <xdr:cNvSpPr>
          <a:spLocks noChangeArrowheads="1"/>
        </xdr:cNvSpPr>
      </xdr:nvSpPr>
      <xdr:spPr bwMode="auto">
        <a:xfrm>
          <a:off x="14916150" y="26352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8</xdr:row>
      <xdr:rowOff>363764</xdr:rowOff>
    </xdr:from>
    <xdr:to>
      <xdr:col>17</xdr:col>
      <xdr:colOff>534307</xdr:colOff>
      <xdr:row>8</xdr:row>
      <xdr:rowOff>643164</xdr:rowOff>
    </xdr:to>
    <xdr:sp macro="" textlink="">
      <xdr:nvSpPr>
        <xdr:cNvPr id="51" name="AutoShape 380"/>
        <xdr:cNvSpPr>
          <a:spLocks noChangeArrowheads="1"/>
        </xdr:cNvSpPr>
      </xdr:nvSpPr>
      <xdr:spPr bwMode="auto">
        <a:xfrm>
          <a:off x="14433550" y="26225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8</xdr:row>
      <xdr:rowOff>185964</xdr:rowOff>
    </xdr:from>
    <xdr:to>
      <xdr:col>17</xdr:col>
      <xdr:colOff>775607</xdr:colOff>
      <xdr:row>8</xdr:row>
      <xdr:rowOff>465364</xdr:rowOff>
    </xdr:to>
    <xdr:sp macro="" textlink="">
      <xdr:nvSpPr>
        <xdr:cNvPr id="52" name="AutoShape 380"/>
        <xdr:cNvSpPr>
          <a:spLocks noChangeArrowheads="1"/>
        </xdr:cNvSpPr>
      </xdr:nvSpPr>
      <xdr:spPr bwMode="auto">
        <a:xfrm>
          <a:off x="14674850" y="24447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8</xdr:row>
      <xdr:rowOff>554264</xdr:rowOff>
    </xdr:from>
    <xdr:to>
      <xdr:col>17</xdr:col>
      <xdr:colOff>775607</xdr:colOff>
      <xdr:row>8</xdr:row>
      <xdr:rowOff>833664</xdr:rowOff>
    </xdr:to>
    <xdr:sp macro="" textlink="">
      <xdr:nvSpPr>
        <xdr:cNvPr id="53" name="AutoShape 380"/>
        <xdr:cNvSpPr>
          <a:spLocks noChangeArrowheads="1"/>
        </xdr:cNvSpPr>
      </xdr:nvSpPr>
      <xdr:spPr bwMode="auto">
        <a:xfrm>
          <a:off x="14674850" y="28130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8</xdr:row>
      <xdr:rowOff>376464</xdr:rowOff>
    </xdr:from>
    <xdr:to>
      <xdr:col>17</xdr:col>
      <xdr:colOff>1016907</xdr:colOff>
      <xdr:row>8</xdr:row>
      <xdr:rowOff>655864</xdr:rowOff>
    </xdr:to>
    <xdr:sp macro="" textlink="">
      <xdr:nvSpPr>
        <xdr:cNvPr id="54" name="AutoShape 380"/>
        <xdr:cNvSpPr>
          <a:spLocks noChangeArrowheads="1"/>
        </xdr:cNvSpPr>
      </xdr:nvSpPr>
      <xdr:spPr bwMode="auto">
        <a:xfrm>
          <a:off x="14916150" y="26352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9</xdr:row>
      <xdr:rowOff>363764</xdr:rowOff>
    </xdr:from>
    <xdr:to>
      <xdr:col>17</xdr:col>
      <xdr:colOff>534307</xdr:colOff>
      <xdr:row>9</xdr:row>
      <xdr:rowOff>643164</xdr:rowOff>
    </xdr:to>
    <xdr:sp macro="" textlink="">
      <xdr:nvSpPr>
        <xdr:cNvPr id="55" name="AutoShape 380"/>
        <xdr:cNvSpPr>
          <a:spLocks noChangeArrowheads="1"/>
        </xdr:cNvSpPr>
      </xdr:nvSpPr>
      <xdr:spPr bwMode="auto">
        <a:xfrm>
          <a:off x="14433550" y="26225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9</xdr:row>
      <xdr:rowOff>185964</xdr:rowOff>
    </xdr:from>
    <xdr:to>
      <xdr:col>17</xdr:col>
      <xdr:colOff>775607</xdr:colOff>
      <xdr:row>9</xdr:row>
      <xdr:rowOff>465364</xdr:rowOff>
    </xdr:to>
    <xdr:sp macro="" textlink="">
      <xdr:nvSpPr>
        <xdr:cNvPr id="56" name="AutoShape 380"/>
        <xdr:cNvSpPr>
          <a:spLocks noChangeArrowheads="1"/>
        </xdr:cNvSpPr>
      </xdr:nvSpPr>
      <xdr:spPr bwMode="auto">
        <a:xfrm>
          <a:off x="14674850" y="24447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9</xdr:row>
      <xdr:rowOff>554264</xdr:rowOff>
    </xdr:from>
    <xdr:to>
      <xdr:col>17</xdr:col>
      <xdr:colOff>775607</xdr:colOff>
      <xdr:row>9</xdr:row>
      <xdr:rowOff>833664</xdr:rowOff>
    </xdr:to>
    <xdr:sp macro="" textlink="">
      <xdr:nvSpPr>
        <xdr:cNvPr id="57" name="AutoShape 380"/>
        <xdr:cNvSpPr>
          <a:spLocks noChangeArrowheads="1"/>
        </xdr:cNvSpPr>
      </xdr:nvSpPr>
      <xdr:spPr bwMode="auto">
        <a:xfrm>
          <a:off x="14674850" y="2813050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9</xdr:row>
      <xdr:rowOff>376464</xdr:rowOff>
    </xdr:from>
    <xdr:to>
      <xdr:col>17</xdr:col>
      <xdr:colOff>1016907</xdr:colOff>
      <xdr:row>9</xdr:row>
      <xdr:rowOff>655864</xdr:rowOff>
    </xdr:to>
    <xdr:sp macro="" textlink="">
      <xdr:nvSpPr>
        <xdr:cNvPr id="58" name="AutoShape 380"/>
        <xdr:cNvSpPr>
          <a:spLocks noChangeArrowheads="1"/>
        </xdr:cNvSpPr>
      </xdr:nvSpPr>
      <xdr:spPr bwMode="auto">
        <a:xfrm>
          <a:off x="14916150" y="26352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10</xdr:row>
      <xdr:rowOff>363764</xdr:rowOff>
    </xdr:from>
    <xdr:to>
      <xdr:col>17</xdr:col>
      <xdr:colOff>534307</xdr:colOff>
      <xdr:row>10</xdr:row>
      <xdr:rowOff>643164</xdr:rowOff>
    </xdr:to>
    <xdr:sp macro="" textlink="">
      <xdr:nvSpPr>
        <xdr:cNvPr id="59" name="AutoShape 380"/>
        <xdr:cNvSpPr>
          <a:spLocks noChangeArrowheads="1"/>
        </xdr:cNvSpPr>
      </xdr:nvSpPr>
      <xdr:spPr bwMode="auto">
        <a:xfrm>
          <a:off x="14433550" y="26225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10</xdr:row>
      <xdr:rowOff>185964</xdr:rowOff>
    </xdr:from>
    <xdr:to>
      <xdr:col>17</xdr:col>
      <xdr:colOff>775607</xdr:colOff>
      <xdr:row>10</xdr:row>
      <xdr:rowOff>465364</xdr:rowOff>
    </xdr:to>
    <xdr:sp macro="" textlink="">
      <xdr:nvSpPr>
        <xdr:cNvPr id="60" name="AutoShape 380"/>
        <xdr:cNvSpPr>
          <a:spLocks noChangeArrowheads="1"/>
        </xdr:cNvSpPr>
      </xdr:nvSpPr>
      <xdr:spPr bwMode="auto">
        <a:xfrm>
          <a:off x="14674850" y="24447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10</xdr:row>
      <xdr:rowOff>554264</xdr:rowOff>
    </xdr:from>
    <xdr:to>
      <xdr:col>17</xdr:col>
      <xdr:colOff>775607</xdr:colOff>
      <xdr:row>10</xdr:row>
      <xdr:rowOff>833664</xdr:rowOff>
    </xdr:to>
    <xdr:sp macro="" textlink="">
      <xdr:nvSpPr>
        <xdr:cNvPr id="61" name="AutoShape 380"/>
        <xdr:cNvSpPr>
          <a:spLocks noChangeArrowheads="1"/>
        </xdr:cNvSpPr>
      </xdr:nvSpPr>
      <xdr:spPr bwMode="auto">
        <a:xfrm>
          <a:off x="14674850" y="2813050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10</xdr:row>
      <xdr:rowOff>376464</xdr:rowOff>
    </xdr:from>
    <xdr:to>
      <xdr:col>17</xdr:col>
      <xdr:colOff>1016907</xdr:colOff>
      <xdr:row>10</xdr:row>
      <xdr:rowOff>655864</xdr:rowOff>
    </xdr:to>
    <xdr:sp macro="" textlink="">
      <xdr:nvSpPr>
        <xdr:cNvPr id="62" name="AutoShape 380"/>
        <xdr:cNvSpPr>
          <a:spLocks noChangeArrowheads="1"/>
        </xdr:cNvSpPr>
      </xdr:nvSpPr>
      <xdr:spPr bwMode="auto">
        <a:xfrm>
          <a:off x="14916150" y="26352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11</xdr:row>
      <xdr:rowOff>363764</xdr:rowOff>
    </xdr:from>
    <xdr:to>
      <xdr:col>17</xdr:col>
      <xdr:colOff>534307</xdr:colOff>
      <xdr:row>11</xdr:row>
      <xdr:rowOff>643164</xdr:rowOff>
    </xdr:to>
    <xdr:sp macro="" textlink="">
      <xdr:nvSpPr>
        <xdr:cNvPr id="34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11</xdr:row>
      <xdr:rowOff>185964</xdr:rowOff>
    </xdr:from>
    <xdr:to>
      <xdr:col>17</xdr:col>
      <xdr:colOff>775607</xdr:colOff>
      <xdr:row>11</xdr:row>
      <xdr:rowOff>465364</xdr:rowOff>
    </xdr:to>
    <xdr:sp macro="" textlink="">
      <xdr:nvSpPr>
        <xdr:cNvPr id="63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11</xdr:row>
      <xdr:rowOff>554264</xdr:rowOff>
    </xdr:from>
    <xdr:to>
      <xdr:col>17</xdr:col>
      <xdr:colOff>775607</xdr:colOff>
      <xdr:row>11</xdr:row>
      <xdr:rowOff>833664</xdr:rowOff>
    </xdr:to>
    <xdr:sp macro="" textlink="">
      <xdr:nvSpPr>
        <xdr:cNvPr id="64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11</xdr:row>
      <xdr:rowOff>376464</xdr:rowOff>
    </xdr:from>
    <xdr:to>
      <xdr:col>17</xdr:col>
      <xdr:colOff>1016907</xdr:colOff>
      <xdr:row>11</xdr:row>
      <xdr:rowOff>655864</xdr:rowOff>
    </xdr:to>
    <xdr:sp macro="" textlink="">
      <xdr:nvSpPr>
        <xdr:cNvPr id="65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13</xdr:row>
      <xdr:rowOff>363764</xdr:rowOff>
    </xdr:from>
    <xdr:to>
      <xdr:col>17</xdr:col>
      <xdr:colOff>534307</xdr:colOff>
      <xdr:row>13</xdr:row>
      <xdr:rowOff>643164</xdr:rowOff>
    </xdr:to>
    <xdr:sp macro="" textlink="">
      <xdr:nvSpPr>
        <xdr:cNvPr id="70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13</xdr:row>
      <xdr:rowOff>185964</xdr:rowOff>
    </xdr:from>
    <xdr:to>
      <xdr:col>17</xdr:col>
      <xdr:colOff>775607</xdr:colOff>
      <xdr:row>13</xdr:row>
      <xdr:rowOff>465364</xdr:rowOff>
    </xdr:to>
    <xdr:sp macro="" textlink="">
      <xdr:nvSpPr>
        <xdr:cNvPr id="71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13</xdr:row>
      <xdr:rowOff>554264</xdr:rowOff>
    </xdr:from>
    <xdr:to>
      <xdr:col>17</xdr:col>
      <xdr:colOff>775607</xdr:colOff>
      <xdr:row>13</xdr:row>
      <xdr:rowOff>833664</xdr:rowOff>
    </xdr:to>
    <xdr:sp macro="" textlink="">
      <xdr:nvSpPr>
        <xdr:cNvPr id="72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13</xdr:row>
      <xdr:rowOff>376464</xdr:rowOff>
    </xdr:from>
    <xdr:to>
      <xdr:col>17</xdr:col>
      <xdr:colOff>1016907</xdr:colOff>
      <xdr:row>13</xdr:row>
      <xdr:rowOff>655864</xdr:rowOff>
    </xdr:to>
    <xdr:sp macro="" textlink="">
      <xdr:nvSpPr>
        <xdr:cNvPr id="73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14</xdr:row>
      <xdr:rowOff>363764</xdr:rowOff>
    </xdr:from>
    <xdr:to>
      <xdr:col>17</xdr:col>
      <xdr:colOff>534307</xdr:colOff>
      <xdr:row>14</xdr:row>
      <xdr:rowOff>643164</xdr:rowOff>
    </xdr:to>
    <xdr:sp macro="" textlink="">
      <xdr:nvSpPr>
        <xdr:cNvPr id="74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14</xdr:row>
      <xdr:rowOff>185964</xdr:rowOff>
    </xdr:from>
    <xdr:to>
      <xdr:col>17</xdr:col>
      <xdr:colOff>775607</xdr:colOff>
      <xdr:row>14</xdr:row>
      <xdr:rowOff>465364</xdr:rowOff>
    </xdr:to>
    <xdr:sp macro="" textlink="">
      <xdr:nvSpPr>
        <xdr:cNvPr id="75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14</xdr:row>
      <xdr:rowOff>554264</xdr:rowOff>
    </xdr:from>
    <xdr:to>
      <xdr:col>17</xdr:col>
      <xdr:colOff>775607</xdr:colOff>
      <xdr:row>14</xdr:row>
      <xdr:rowOff>833664</xdr:rowOff>
    </xdr:to>
    <xdr:sp macro="" textlink="">
      <xdr:nvSpPr>
        <xdr:cNvPr id="76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14</xdr:row>
      <xdr:rowOff>376464</xdr:rowOff>
    </xdr:from>
    <xdr:to>
      <xdr:col>17</xdr:col>
      <xdr:colOff>1016907</xdr:colOff>
      <xdr:row>14</xdr:row>
      <xdr:rowOff>655864</xdr:rowOff>
    </xdr:to>
    <xdr:sp macro="" textlink="">
      <xdr:nvSpPr>
        <xdr:cNvPr id="77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15</xdr:row>
      <xdr:rowOff>363764</xdr:rowOff>
    </xdr:from>
    <xdr:to>
      <xdr:col>17</xdr:col>
      <xdr:colOff>534307</xdr:colOff>
      <xdr:row>15</xdr:row>
      <xdr:rowOff>643164</xdr:rowOff>
    </xdr:to>
    <xdr:sp macro="" textlink="">
      <xdr:nvSpPr>
        <xdr:cNvPr id="78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15</xdr:row>
      <xdr:rowOff>185964</xdr:rowOff>
    </xdr:from>
    <xdr:to>
      <xdr:col>17</xdr:col>
      <xdr:colOff>775607</xdr:colOff>
      <xdr:row>15</xdr:row>
      <xdr:rowOff>465364</xdr:rowOff>
    </xdr:to>
    <xdr:sp macro="" textlink="">
      <xdr:nvSpPr>
        <xdr:cNvPr id="79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15</xdr:row>
      <xdr:rowOff>554264</xdr:rowOff>
    </xdr:from>
    <xdr:to>
      <xdr:col>17</xdr:col>
      <xdr:colOff>775607</xdr:colOff>
      <xdr:row>15</xdr:row>
      <xdr:rowOff>833664</xdr:rowOff>
    </xdr:to>
    <xdr:sp macro="" textlink="">
      <xdr:nvSpPr>
        <xdr:cNvPr id="80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15</xdr:row>
      <xdr:rowOff>376464</xdr:rowOff>
    </xdr:from>
    <xdr:to>
      <xdr:col>17</xdr:col>
      <xdr:colOff>1016907</xdr:colOff>
      <xdr:row>15</xdr:row>
      <xdr:rowOff>655864</xdr:rowOff>
    </xdr:to>
    <xdr:sp macro="" textlink="">
      <xdr:nvSpPr>
        <xdr:cNvPr id="81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17</xdr:row>
      <xdr:rowOff>363764</xdr:rowOff>
    </xdr:from>
    <xdr:to>
      <xdr:col>17</xdr:col>
      <xdr:colOff>534307</xdr:colOff>
      <xdr:row>17</xdr:row>
      <xdr:rowOff>643164</xdr:rowOff>
    </xdr:to>
    <xdr:sp macro="" textlink="">
      <xdr:nvSpPr>
        <xdr:cNvPr id="86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17</xdr:row>
      <xdr:rowOff>185964</xdr:rowOff>
    </xdr:from>
    <xdr:to>
      <xdr:col>17</xdr:col>
      <xdr:colOff>775607</xdr:colOff>
      <xdr:row>17</xdr:row>
      <xdr:rowOff>465364</xdr:rowOff>
    </xdr:to>
    <xdr:sp macro="" textlink="">
      <xdr:nvSpPr>
        <xdr:cNvPr id="87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17</xdr:row>
      <xdr:rowOff>554264</xdr:rowOff>
    </xdr:from>
    <xdr:to>
      <xdr:col>17</xdr:col>
      <xdr:colOff>775607</xdr:colOff>
      <xdr:row>17</xdr:row>
      <xdr:rowOff>833664</xdr:rowOff>
    </xdr:to>
    <xdr:sp macro="" textlink="">
      <xdr:nvSpPr>
        <xdr:cNvPr id="88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17</xdr:row>
      <xdr:rowOff>376464</xdr:rowOff>
    </xdr:from>
    <xdr:to>
      <xdr:col>17</xdr:col>
      <xdr:colOff>1016907</xdr:colOff>
      <xdr:row>17</xdr:row>
      <xdr:rowOff>655864</xdr:rowOff>
    </xdr:to>
    <xdr:sp macro="" textlink="">
      <xdr:nvSpPr>
        <xdr:cNvPr id="89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18</xdr:row>
      <xdr:rowOff>363764</xdr:rowOff>
    </xdr:from>
    <xdr:to>
      <xdr:col>17</xdr:col>
      <xdr:colOff>534307</xdr:colOff>
      <xdr:row>18</xdr:row>
      <xdr:rowOff>643164</xdr:rowOff>
    </xdr:to>
    <xdr:sp macro="" textlink="">
      <xdr:nvSpPr>
        <xdr:cNvPr id="90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18</xdr:row>
      <xdr:rowOff>185964</xdr:rowOff>
    </xdr:from>
    <xdr:to>
      <xdr:col>17</xdr:col>
      <xdr:colOff>775607</xdr:colOff>
      <xdr:row>18</xdr:row>
      <xdr:rowOff>465364</xdr:rowOff>
    </xdr:to>
    <xdr:sp macro="" textlink="">
      <xdr:nvSpPr>
        <xdr:cNvPr id="91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18</xdr:row>
      <xdr:rowOff>554264</xdr:rowOff>
    </xdr:from>
    <xdr:to>
      <xdr:col>17</xdr:col>
      <xdr:colOff>775607</xdr:colOff>
      <xdr:row>18</xdr:row>
      <xdr:rowOff>833664</xdr:rowOff>
    </xdr:to>
    <xdr:sp macro="" textlink="">
      <xdr:nvSpPr>
        <xdr:cNvPr id="92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18</xdr:row>
      <xdr:rowOff>376464</xdr:rowOff>
    </xdr:from>
    <xdr:to>
      <xdr:col>17</xdr:col>
      <xdr:colOff>1016907</xdr:colOff>
      <xdr:row>18</xdr:row>
      <xdr:rowOff>655864</xdr:rowOff>
    </xdr:to>
    <xdr:sp macro="" textlink="">
      <xdr:nvSpPr>
        <xdr:cNvPr id="93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rnesto%20Diaz%20Gomez\Escritorio\02.%20An&#225;lisis%20de%20Vulnerabilid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. Amenazas"/>
      <sheetName val="V. Personas"/>
      <sheetName val="V. Recursos"/>
      <sheetName val="V. Sistemas y Procesos"/>
      <sheetName val="Consolidad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7">
          <cell r="Y7" t="str">
            <v>CALIFICACION CONCATENADA</v>
          </cell>
          <cell r="Z7" t="str">
            <v>NIVEL DE RIESGO</v>
          </cell>
        </row>
        <row r="9">
          <cell r="Y9" t="str">
            <v>POSIBLEBAJABAJABAJA</v>
          </cell>
          <cell r="Z9" t="str">
            <v>BAJO</v>
          </cell>
        </row>
        <row r="10">
          <cell r="Y10" t="str">
            <v>POSIBLEBAJABAJAMEDIA</v>
          </cell>
          <cell r="Z10" t="str">
            <v>BAJO</v>
          </cell>
        </row>
        <row r="11">
          <cell r="Y11" t="str">
            <v>POSIBLEBAJABAJAALTA</v>
          </cell>
          <cell r="Z11" t="str">
            <v>MEDIO</v>
          </cell>
        </row>
        <row r="12">
          <cell r="Y12" t="str">
            <v>POSIBLEBAJAMEDIABAJA</v>
          </cell>
          <cell r="Z12" t="str">
            <v>BAJO</v>
          </cell>
        </row>
        <row r="13">
          <cell r="Y13" t="str">
            <v>POSIBLEBAJAMEDIAMEDIA</v>
          </cell>
          <cell r="Z13" t="str">
            <v>BAJO</v>
          </cell>
        </row>
        <row r="14">
          <cell r="Y14" t="str">
            <v>POSIBLEBAJAMEDIAALTA</v>
          </cell>
          <cell r="Z14" t="str">
            <v>MEDIO</v>
          </cell>
        </row>
        <row r="15">
          <cell r="Y15" t="str">
            <v>POSIBLEBAJAMEDIABAJA</v>
          </cell>
          <cell r="Z15" t="str">
            <v>MEDIO</v>
          </cell>
        </row>
        <row r="16">
          <cell r="Y16" t="str">
            <v>POSIBLEBAJAALTABAJA</v>
          </cell>
          <cell r="Z16" t="str">
            <v>MEDIO</v>
          </cell>
        </row>
        <row r="17">
          <cell r="Y17" t="str">
            <v>POSIBLEBAJAALTAMEDIA</v>
          </cell>
          <cell r="Z17" t="str">
            <v>MEDIO</v>
          </cell>
        </row>
        <row r="18">
          <cell r="Y18" t="str">
            <v>POSIBLEMEDIABAJABAJA</v>
          </cell>
          <cell r="Z18" t="str">
            <v>BAJO</v>
          </cell>
        </row>
        <row r="19">
          <cell r="Y19" t="str">
            <v>POSIBLEMEDIABAJAMEDIA</v>
          </cell>
          <cell r="Z19" t="str">
            <v>MEDIO</v>
          </cell>
        </row>
        <row r="20">
          <cell r="Y20" t="str">
            <v>POSIBLEMEDIABAJAALTA</v>
          </cell>
          <cell r="Z20" t="str">
            <v>MEDIO</v>
          </cell>
        </row>
        <row r="21">
          <cell r="Y21" t="str">
            <v>POSIBLEMEDIAMEDIABAJA</v>
          </cell>
          <cell r="Z21" t="str">
            <v>BAJO</v>
          </cell>
        </row>
        <row r="22">
          <cell r="Y22" t="str">
            <v>POSIBLEMEDIAMEDIAMEDIA</v>
          </cell>
          <cell r="Z22" t="str">
            <v>MEDIO</v>
          </cell>
        </row>
        <row r="23">
          <cell r="Y23" t="str">
            <v>POSIBLEMEDIAMEDIAALTA</v>
          </cell>
          <cell r="Z23" t="str">
            <v>MEDIO</v>
          </cell>
        </row>
        <row r="24">
          <cell r="Y24" t="str">
            <v>POSIBLEMEDIAALTAMEDIA</v>
          </cell>
          <cell r="Z24" t="str">
            <v>MEDIO</v>
          </cell>
        </row>
        <row r="25">
          <cell r="Y25" t="str">
            <v>POSIBLEMEDIAALTAALTA</v>
          </cell>
          <cell r="Z25" t="str">
            <v>MEDIO</v>
          </cell>
        </row>
        <row r="26">
          <cell r="Y26" t="str">
            <v>POSIBLEALTABAJABAJA</v>
          </cell>
          <cell r="Z26" t="str">
            <v>MEDIO</v>
          </cell>
        </row>
        <row r="27">
          <cell r="Y27" t="str">
            <v>POSIBLEALTABAJAMEDIA</v>
          </cell>
          <cell r="Z27" t="str">
            <v>MEDIO</v>
          </cell>
        </row>
        <row r="28">
          <cell r="Y28" t="str">
            <v>POSIBLEALTABAJAALTA</v>
          </cell>
          <cell r="Z28" t="str">
            <v>MEDIO</v>
          </cell>
        </row>
        <row r="29">
          <cell r="Y29" t="str">
            <v>POSIBLEALTAMEDIABAJA</v>
          </cell>
          <cell r="Z29" t="str">
            <v>MEDIO</v>
          </cell>
        </row>
        <row r="30">
          <cell r="Y30" t="str">
            <v>POSIBLEALTAMEDIAMEDIA</v>
          </cell>
          <cell r="Z30" t="str">
            <v>MEDIO</v>
          </cell>
        </row>
        <row r="31">
          <cell r="Y31" t="str">
            <v>POSIBLEALTAMEDIAALTA</v>
          </cell>
          <cell r="Z31" t="str">
            <v>MEDIO</v>
          </cell>
        </row>
        <row r="32">
          <cell r="Y32" t="str">
            <v>POSIBLEALTAALTABAJA</v>
          </cell>
          <cell r="Z32" t="str">
            <v>MEDIO</v>
          </cell>
        </row>
        <row r="33">
          <cell r="Y33" t="str">
            <v>POSIBLEALTAALTAMEDIA</v>
          </cell>
          <cell r="Z33" t="str">
            <v>MEDIO</v>
          </cell>
        </row>
        <row r="34">
          <cell r="Y34" t="str">
            <v>POSIBLEALTAALTAALTA</v>
          </cell>
          <cell r="Z34" t="str">
            <v>ALTO</v>
          </cell>
        </row>
        <row r="35">
          <cell r="Y35" t="str">
            <v>PROBABLEBAJABAJABAJA</v>
          </cell>
          <cell r="Z35" t="str">
            <v>BAJO</v>
          </cell>
        </row>
        <row r="36">
          <cell r="Y36" t="str">
            <v>PROBABLEBAJABAJAMEDIA</v>
          </cell>
          <cell r="Z36" t="str">
            <v>BAJO</v>
          </cell>
        </row>
        <row r="37">
          <cell r="Y37" t="str">
            <v>PROBABLEBAJABAJAALTA</v>
          </cell>
          <cell r="Z37" t="str">
            <v>MEDIO</v>
          </cell>
        </row>
        <row r="38">
          <cell r="Y38" t="str">
            <v>PROBABLEBAJAMEDIABAJA</v>
          </cell>
          <cell r="Z38" t="str">
            <v>BAJO</v>
          </cell>
        </row>
        <row r="39">
          <cell r="Y39" t="str">
            <v>PROBABLEBAJAMEDIAMEDIA</v>
          </cell>
          <cell r="Z39" t="str">
            <v>MEDIO</v>
          </cell>
        </row>
        <row r="40">
          <cell r="Y40" t="str">
            <v>PROBABLEBAJAMEDIAALTA</v>
          </cell>
          <cell r="Z40" t="str">
            <v>MEDIO</v>
          </cell>
        </row>
        <row r="41">
          <cell r="Y41" t="str">
            <v>PROBABLEBAJAMEDIABAJA</v>
          </cell>
          <cell r="Z41" t="str">
            <v>BAJO</v>
          </cell>
        </row>
        <row r="42">
          <cell r="Y42" t="str">
            <v>PROBABLEBAJAALTABAJA</v>
          </cell>
          <cell r="Z42" t="str">
            <v>MEDIO</v>
          </cell>
        </row>
        <row r="43">
          <cell r="Y43" t="str">
            <v>PROBABLEBAJAALTAMEDIA</v>
          </cell>
          <cell r="Z43" t="str">
            <v>MEDIO</v>
          </cell>
        </row>
        <row r="44">
          <cell r="Y44" t="str">
            <v>PROBABLEBAJAALTAALTA</v>
          </cell>
          <cell r="Z44" t="str">
            <v>MEDIO</v>
          </cell>
        </row>
        <row r="45">
          <cell r="Y45" t="str">
            <v>PROBABLEMEDIABAJABAJA</v>
          </cell>
          <cell r="Z45" t="str">
            <v>BAJO</v>
          </cell>
        </row>
        <row r="46">
          <cell r="Y46" t="str">
            <v>PROBABLEMEDIABAJAMEDIA</v>
          </cell>
          <cell r="Z46" t="str">
            <v>MEDIO</v>
          </cell>
        </row>
        <row r="47">
          <cell r="Y47" t="str">
            <v>PROBABLEMEDIABAJAALTA</v>
          </cell>
          <cell r="Z47" t="str">
            <v>MEDIO</v>
          </cell>
        </row>
        <row r="48">
          <cell r="Y48" t="str">
            <v>PROBABLEMEDIAMEDIABAJA</v>
          </cell>
          <cell r="Z48" t="str">
            <v>MEDIO</v>
          </cell>
        </row>
        <row r="49">
          <cell r="Y49" t="str">
            <v>PROBABLEMEDIAMEDIAMEDIA</v>
          </cell>
          <cell r="Z49" t="str">
            <v>MEDIO</v>
          </cell>
        </row>
        <row r="50">
          <cell r="Y50" t="str">
            <v>PROBABLEMEDIAMEDIAALTA</v>
          </cell>
          <cell r="Z50" t="str">
            <v>MEDIO</v>
          </cell>
        </row>
        <row r="51">
          <cell r="Y51" t="str">
            <v>PROBABLEMEDIAALTABAJA</v>
          </cell>
          <cell r="Z51" t="str">
            <v>MEDIO</v>
          </cell>
        </row>
        <row r="52">
          <cell r="Y52" t="str">
            <v>PROBABLEMEDIAALTAMEDIA</v>
          </cell>
          <cell r="Z52" t="str">
            <v>MEDIO</v>
          </cell>
        </row>
        <row r="53">
          <cell r="Y53" t="str">
            <v>PROBABLEMEDIAALTAALTA</v>
          </cell>
          <cell r="Z53" t="str">
            <v>MEDIO</v>
          </cell>
        </row>
        <row r="54">
          <cell r="Y54" t="str">
            <v>PROBABLEALTABAJABAJA</v>
          </cell>
          <cell r="Z54" t="str">
            <v>MEDIO</v>
          </cell>
        </row>
        <row r="55">
          <cell r="Y55" t="str">
            <v>PROBABLEALTABAJAMEDIA</v>
          </cell>
          <cell r="Z55" t="str">
            <v>MEDIO</v>
          </cell>
        </row>
        <row r="56">
          <cell r="Y56" t="str">
            <v>PROBABLEALTABAJAALTA</v>
          </cell>
          <cell r="Z56" t="str">
            <v>MEDIO</v>
          </cell>
        </row>
        <row r="57">
          <cell r="Y57" t="str">
            <v>PROBABLEALTAMEDIABAJA</v>
          </cell>
          <cell r="Z57" t="str">
            <v>MEDIO</v>
          </cell>
        </row>
        <row r="58">
          <cell r="Y58" t="str">
            <v>PROBABLEALTAMEDIAMEDIA</v>
          </cell>
          <cell r="Z58" t="str">
            <v>MEDIO</v>
          </cell>
        </row>
        <row r="59">
          <cell r="Y59" t="str">
            <v>PROBABLEALTAMEDIAALTA</v>
          </cell>
          <cell r="Z59" t="str">
            <v>MEDIO</v>
          </cell>
        </row>
        <row r="60">
          <cell r="Y60" t="str">
            <v>PROBABLEALTAALTABAJA</v>
          </cell>
          <cell r="Z60" t="str">
            <v>MEDIO</v>
          </cell>
        </row>
        <row r="61">
          <cell r="Y61" t="str">
            <v>PROBABLEALTAALTAMEDIA</v>
          </cell>
          <cell r="Z61" t="str">
            <v>MEDIO</v>
          </cell>
        </row>
        <row r="62">
          <cell r="Y62" t="str">
            <v>PROBABLEALTAALTAALTA</v>
          </cell>
          <cell r="Z62" t="str">
            <v>ALTO</v>
          </cell>
        </row>
        <row r="63">
          <cell r="Y63" t="str">
            <v>INMINENTEBAJABAJABAJA</v>
          </cell>
          <cell r="Z63" t="str">
            <v>MEDIO</v>
          </cell>
        </row>
        <row r="64">
          <cell r="Y64" t="str">
            <v>INMINENTEBAJABAJAMEDIA</v>
          </cell>
          <cell r="Z64" t="str">
            <v>MEDIO</v>
          </cell>
        </row>
        <row r="65">
          <cell r="Y65" t="str">
            <v>INMINENTEBAJABAJAALTA</v>
          </cell>
          <cell r="Z65" t="str">
            <v>MEDIO</v>
          </cell>
        </row>
        <row r="66">
          <cell r="Y66" t="str">
            <v>INMINENTEBAJAMEDIABAJA</v>
          </cell>
          <cell r="Z66" t="str">
            <v>MEDIO</v>
          </cell>
        </row>
        <row r="67">
          <cell r="Y67" t="str">
            <v>INMINENTEBAJAMEDIAMEDIA</v>
          </cell>
          <cell r="Z67" t="str">
            <v>MEDIO</v>
          </cell>
        </row>
        <row r="68">
          <cell r="Y68" t="str">
            <v>INMINENTEBAJAMEDIAALTA</v>
          </cell>
          <cell r="Z68" t="str">
            <v>MEDIO</v>
          </cell>
        </row>
        <row r="69">
          <cell r="Y69" t="str">
            <v>INMINENTEBAJAMEDIABAJA</v>
          </cell>
          <cell r="Z69" t="str">
            <v>MEDIO</v>
          </cell>
        </row>
        <row r="70">
          <cell r="Y70" t="str">
            <v>INMINENTEBAJAALTABAJA</v>
          </cell>
          <cell r="Z70" t="str">
            <v>MEDIO</v>
          </cell>
        </row>
        <row r="71">
          <cell r="Y71" t="str">
            <v>INMINENTEBAJAALTAMEDIA</v>
          </cell>
          <cell r="Z71" t="str">
            <v>MEDIO</v>
          </cell>
        </row>
        <row r="72">
          <cell r="Y72" t="str">
            <v>INMINENTEBAJAALTAALTA</v>
          </cell>
          <cell r="Z72" t="str">
            <v>ALTO</v>
          </cell>
        </row>
        <row r="73">
          <cell r="Y73" t="str">
            <v>INMINENTEMEDIABAJABAJA</v>
          </cell>
          <cell r="Z73" t="str">
            <v>MEDIO</v>
          </cell>
        </row>
        <row r="74">
          <cell r="Y74" t="str">
            <v>INMINENTEMEDIABAJAMEDIA</v>
          </cell>
          <cell r="Z74" t="str">
            <v>MEDIO</v>
          </cell>
        </row>
        <row r="75">
          <cell r="Y75" t="str">
            <v>INMINENTEMEDIABAJAALTA</v>
          </cell>
          <cell r="Z75" t="str">
            <v>MEDIO</v>
          </cell>
        </row>
        <row r="76">
          <cell r="Y76" t="str">
            <v>INMINENTEMEDIAMEDIABAJA</v>
          </cell>
          <cell r="Z76" t="str">
            <v>MEDIO</v>
          </cell>
        </row>
        <row r="77">
          <cell r="Y77" t="str">
            <v>INMINENTEMEDIAMEDIAMEDIA</v>
          </cell>
          <cell r="Z77" t="str">
            <v>MEDIO</v>
          </cell>
        </row>
        <row r="78">
          <cell r="Y78" t="str">
            <v>INMINENTEMEDIAMEDIAALTA</v>
          </cell>
          <cell r="Z78" t="str">
            <v>MEDIO</v>
          </cell>
        </row>
        <row r="79">
          <cell r="Y79" t="str">
            <v>INMINENTEMEDIAALTABAJA</v>
          </cell>
          <cell r="Z79" t="str">
            <v>MEDIO</v>
          </cell>
        </row>
        <row r="80">
          <cell r="Y80" t="str">
            <v>INMINENTEMEDIAALTAMEDIA</v>
          </cell>
          <cell r="Z80" t="str">
            <v>MEDIO</v>
          </cell>
        </row>
        <row r="81">
          <cell r="Y81" t="str">
            <v>INMINENTEMEDIAALTAALTA</v>
          </cell>
          <cell r="Z81" t="str">
            <v>ALTO</v>
          </cell>
        </row>
        <row r="82">
          <cell r="Y82" t="str">
            <v>INMINENTEALTABAJABAJA</v>
          </cell>
          <cell r="Z82" t="str">
            <v>MEDIO</v>
          </cell>
        </row>
        <row r="83">
          <cell r="Y83" t="str">
            <v>INMINENTEALTABAJAMEDIA</v>
          </cell>
          <cell r="Z83" t="str">
            <v>MEDIO</v>
          </cell>
        </row>
        <row r="84">
          <cell r="Y84" t="str">
            <v>INMINENTEALTABAJAALTA</v>
          </cell>
          <cell r="Z84" t="str">
            <v>ALTO</v>
          </cell>
        </row>
        <row r="85">
          <cell r="Y85" t="str">
            <v>INMINENTEALTAMEDIABAJA</v>
          </cell>
          <cell r="Z85" t="str">
            <v>MEDIO</v>
          </cell>
        </row>
        <row r="86">
          <cell r="Y86" t="str">
            <v>INMINENTEALTAMEDIAMEDIA</v>
          </cell>
          <cell r="Z86" t="str">
            <v>MEDIO</v>
          </cell>
        </row>
        <row r="87">
          <cell r="Y87" t="str">
            <v>INMINENTEALTAMEDIAALTA</v>
          </cell>
          <cell r="Z87" t="str">
            <v>ALTO</v>
          </cell>
        </row>
        <row r="88">
          <cell r="Y88" t="str">
            <v>INMINENTEALTAALTABAJA</v>
          </cell>
          <cell r="Z88" t="str">
            <v>ALTO</v>
          </cell>
        </row>
        <row r="89">
          <cell r="Y89" t="str">
            <v>INMINENTEALTAALTAMEDIA</v>
          </cell>
          <cell r="Z89" t="str">
            <v>ALTO</v>
          </cell>
        </row>
        <row r="90">
          <cell r="Y90" t="str">
            <v>INMINENTEALTAALTAALTA</v>
          </cell>
          <cell r="Z90" t="str">
            <v>ALTO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1"/>
  <sheetViews>
    <sheetView showGridLines="0" tabSelected="1" view="pageBreakPreview" zoomScaleNormal="100" zoomScaleSheetLayoutView="100" workbookViewId="0">
      <pane ySplit="2" topLeftCell="A3" activePane="bottomLeft" state="frozen"/>
      <selection activeCell="B1" sqref="B1"/>
      <selection pane="bottomLeft" activeCell="B13" sqref="B13"/>
    </sheetView>
  </sheetViews>
  <sheetFormatPr baseColWidth="10" defaultRowHeight="15" x14ac:dyDescent="0.25"/>
  <cols>
    <col min="1" max="1" width="45.7109375" style="1" customWidth="1"/>
    <col min="2" max="3" width="13.85546875" style="1" customWidth="1"/>
    <col min="4" max="4" width="16.28515625" style="1" customWidth="1"/>
    <col min="5" max="16384" width="11.42578125" style="1"/>
  </cols>
  <sheetData>
    <row r="1" spans="1:6" ht="13.5" customHeight="1" x14ac:dyDescent="0.25">
      <c r="A1" s="48" t="s">
        <v>113</v>
      </c>
      <c r="B1" s="48"/>
      <c r="C1" s="48"/>
      <c r="D1" s="48"/>
    </row>
    <row r="2" spans="1:6" ht="22.5" customHeight="1" thickBot="1" x14ac:dyDescent="0.3">
      <c r="A2" s="49"/>
      <c r="B2" s="49"/>
      <c r="C2" s="49"/>
      <c r="D2" s="49"/>
    </row>
    <row r="3" spans="1:6" ht="20.100000000000001" customHeight="1" x14ac:dyDescent="0.25">
      <c r="A3" s="50" t="s">
        <v>107</v>
      </c>
      <c r="B3" s="51"/>
      <c r="C3" s="51"/>
      <c r="D3" s="52"/>
    </row>
    <row r="4" spans="1:6" ht="20.100000000000001" customHeight="1" x14ac:dyDescent="0.25">
      <c r="A4" s="14" t="s">
        <v>55</v>
      </c>
      <c r="B4" s="15" t="s">
        <v>56</v>
      </c>
      <c r="C4" s="15" t="s">
        <v>57</v>
      </c>
      <c r="D4" s="16" t="s">
        <v>54</v>
      </c>
    </row>
    <row r="5" spans="1:6" ht="20.100000000000001" customHeight="1" x14ac:dyDescent="0.25">
      <c r="A5" s="44" t="s">
        <v>97</v>
      </c>
      <c r="B5" s="32" t="s">
        <v>61</v>
      </c>
      <c r="C5" s="32" t="s">
        <v>61</v>
      </c>
      <c r="D5" s="17" t="s">
        <v>108</v>
      </c>
      <c r="E5" s="2"/>
      <c r="F5" s="3"/>
    </row>
    <row r="6" spans="1:6" ht="20.100000000000001" customHeight="1" x14ac:dyDescent="0.25">
      <c r="A6" s="44" t="s">
        <v>93</v>
      </c>
      <c r="B6" s="32" t="s">
        <v>61</v>
      </c>
      <c r="C6" s="32" t="s">
        <v>61</v>
      </c>
      <c r="D6" s="17" t="s">
        <v>109</v>
      </c>
      <c r="E6" s="2"/>
      <c r="F6" s="3"/>
    </row>
    <row r="7" spans="1:6" ht="20.100000000000001" customHeight="1" x14ac:dyDescent="0.25">
      <c r="A7" s="44" t="s">
        <v>96</v>
      </c>
      <c r="B7" s="32"/>
      <c r="C7" s="32"/>
      <c r="D7" s="17" t="s">
        <v>105</v>
      </c>
    </row>
    <row r="8" spans="1:6" ht="29.1" customHeight="1" x14ac:dyDescent="0.25">
      <c r="A8" s="44" t="s">
        <v>98</v>
      </c>
      <c r="B8" s="32"/>
      <c r="C8" s="32"/>
      <c r="D8" s="17" t="s">
        <v>105</v>
      </c>
    </row>
    <row r="9" spans="1:6" ht="20.100000000000001" customHeight="1" x14ac:dyDescent="0.25">
      <c r="A9" s="45" t="s">
        <v>89</v>
      </c>
      <c r="B9" s="32"/>
      <c r="C9" s="32"/>
      <c r="D9" s="17" t="s">
        <v>105</v>
      </c>
    </row>
    <row r="10" spans="1:6" ht="30" x14ac:dyDescent="0.25">
      <c r="A10" s="44" t="s">
        <v>90</v>
      </c>
      <c r="B10" s="32"/>
      <c r="C10" s="32" t="s">
        <v>61</v>
      </c>
      <c r="D10" s="17" t="s">
        <v>109</v>
      </c>
    </row>
    <row r="11" spans="1:6" ht="29.1" customHeight="1" x14ac:dyDescent="0.25">
      <c r="A11" s="44" t="s">
        <v>100</v>
      </c>
      <c r="B11" s="32"/>
      <c r="C11" s="32" t="s">
        <v>61</v>
      </c>
      <c r="D11" s="17" t="s">
        <v>108</v>
      </c>
    </row>
    <row r="12" spans="1:6" ht="20.100000000000001" customHeight="1" x14ac:dyDescent="0.25">
      <c r="A12" s="44" t="s">
        <v>95</v>
      </c>
      <c r="B12" s="32" t="s">
        <v>61</v>
      </c>
      <c r="C12" s="32"/>
      <c r="D12" s="17" t="s">
        <v>108</v>
      </c>
    </row>
    <row r="13" spans="1:6" ht="30" x14ac:dyDescent="0.25">
      <c r="A13" s="44" t="s">
        <v>101</v>
      </c>
      <c r="B13" s="32" t="s">
        <v>61</v>
      </c>
      <c r="C13" s="32"/>
      <c r="D13" s="17" t="s">
        <v>108</v>
      </c>
    </row>
    <row r="14" spans="1:6" ht="29.1" customHeight="1" x14ac:dyDescent="0.25">
      <c r="A14" s="44" t="s">
        <v>91</v>
      </c>
      <c r="B14" s="32"/>
      <c r="C14" s="32"/>
      <c r="D14" s="17" t="s">
        <v>105</v>
      </c>
    </row>
    <row r="15" spans="1:6" ht="20.100000000000001" customHeight="1" x14ac:dyDescent="0.25">
      <c r="A15" s="45" t="s">
        <v>1</v>
      </c>
      <c r="B15" s="32" t="s">
        <v>61</v>
      </c>
      <c r="C15" s="32" t="s">
        <v>61</v>
      </c>
      <c r="D15" s="17" t="s">
        <v>108</v>
      </c>
    </row>
    <row r="16" spans="1:6" ht="29.1" customHeight="1" x14ac:dyDescent="0.25">
      <c r="A16" s="44" t="s">
        <v>102</v>
      </c>
      <c r="B16" s="32" t="s">
        <v>61</v>
      </c>
      <c r="C16" s="32" t="s">
        <v>61</v>
      </c>
      <c r="D16" s="17" t="s">
        <v>108</v>
      </c>
    </row>
    <row r="17" spans="1:4" ht="20.100000000000001" customHeight="1" x14ac:dyDescent="0.25">
      <c r="A17" s="44" t="s">
        <v>92</v>
      </c>
      <c r="B17" s="32"/>
      <c r="C17" s="32" t="s">
        <v>61</v>
      </c>
      <c r="D17" s="17" t="s">
        <v>109</v>
      </c>
    </row>
    <row r="18" spans="1:4" ht="20.100000000000001" customHeight="1" x14ac:dyDescent="0.25">
      <c r="A18" s="44" t="s">
        <v>103</v>
      </c>
      <c r="B18" s="32"/>
      <c r="C18" s="32"/>
      <c r="D18" s="17" t="s">
        <v>105</v>
      </c>
    </row>
    <row r="19" spans="1:4" ht="20.100000000000001" customHeight="1" x14ac:dyDescent="0.25">
      <c r="A19" s="44" t="s">
        <v>110</v>
      </c>
      <c r="B19" s="32"/>
      <c r="C19" s="32" t="s">
        <v>61</v>
      </c>
      <c r="D19" s="17" t="s">
        <v>108</v>
      </c>
    </row>
    <row r="20" spans="1:4" ht="26.1" customHeight="1" x14ac:dyDescent="0.25">
      <c r="A20" s="44" t="s">
        <v>94</v>
      </c>
      <c r="B20" s="32"/>
      <c r="C20" s="32" t="s">
        <v>111</v>
      </c>
      <c r="D20" s="17" t="s">
        <v>108</v>
      </c>
    </row>
    <row r="21" spans="1:4" ht="26.1" customHeight="1" thickBot="1" x14ac:dyDescent="0.3">
      <c r="A21" s="46" t="s">
        <v>99</v>
      </c>
      <c r="B21" s="43"/>
      <c r="C21" s="43"/>
      <c r="D21" s="17" t="s">
        <v>105</v>
      </c>
    </row>
  </sheetData>
  <sortState ref="A3:A19">
    <sortCondition ref="A3:A19"/>
  </sortState>
  <mergeCells count="2">
    <mergeCell ref="A1:D2"/>
    <mergeCell ref="A3:D3"/>
  </mergeCells>
  <conditionalFormatting sqref="D5:D21">
    <cfRule type="containsText" dxfId="8" priority="1" stopIfTrue="1" operator="containsText" text="Inminente">
      <formula>NOT(ISERROR(SEARCH("Inminente",D5)))</formula>
    </cfRule>
    <cfRule type="containsText" dxfId="7" priority="2" stopIfTrue="1" operator="containsText" text="Probable">
      <formula>NOT(ISERROR(SEARCH("Probable",D5)))</formula>
    </cfRule>
    <cfRule type="containsText" dxfId="6" priority="3" stopIfTrue="1" operator="containsText" text="Posible">
      <formula>NOT(ISERROR(SEARCH("Posible",D5)))</formula>
    </cfRule>
    <cfRule type="containsText" priority="4" stopIfTrue="1" operator="containsText" text="No aplica">
      <formula>NOT(ISERROR(SEARCH("No aplica",D5)))</formula>
    </cfRule>
  </conditionalFormatting>
  <dataValidations count="2">
    <dataValidation type="list" allowBlank="1" showInputMessage="1" showErrorMessage="1" sqref="D5:D21">
      <formula1>"No aplica,Posible,Probable,Inminente"</formula1>
    </dataValidation>
    <dataValidation type="list" allowBlank="1" showInputMessage="1" showErrorMessage="1" sqref="B5:C21">
      <formula1>#REF!</formula1>
    </dataValidation>
  </dataValidations>
  <printOptions horizontalCentered="1"/>
  <pageMargins left="0.19685039370078741" right="0.19685039370078741" top="0.98425196850393704" bottom="0.98425196850393704" header="0.51181102362204722" footer="0.51181102362204722"/>
  <pageSetup orientation="portrait" horizontalDpi="120" verticalDpi="144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view="pageBreakPreview" zoomScaleNormal="100" zoomScaleSheetLayoutView="100" workbookViewId="0">
      <pane ySplit="3" topLeftCell="A4" activePane="bottomLeft" state="frozen"/>
      <selection pane="bottomLeft" activeCell="B19" sqref="B19:D21"/>
    </sheetView>
  </sheetViews>
  <sheetFormatPr baseColWidth="10" defaultRowHeight="15" x14ac:dyDescent="0.25"/>
  <cols>
    <col min="1" max="1" width="47.7109375" style="4" customWidth="1"/>
    <col min="2" max="3" width="8.28515625" style="4" customWidth="1"/>
    <col min="4" max="4" width="11.42578125" style="4"/>
    <col min="5" max="5" width="15.140625" style="4" customWidth="1"/>
    <col min="6" max="16384" width="11.42578125" style="4"/>
  </cols>
  <sheetData>
    <row r="1" spans="1:5" x14ac:dyDescent="0.25">
      <c r="A1" s="58" t="s">
        <v>86</v>
      </c>
      <c r="B1" s="59"/>
      <c r="C1" s="59"/>
      <c r="D1" s="59"/>
      <c r="E1" s="60"/>
    </row>
    <row r="2" spans="1:5" ht="15" customHeight="1" x14ac:dyDescent="0.25">
      <c r="A2" s="56" t="s">
        <v>0</v>
      </c>
      <c r="B2" s="57" t="s">
        <v>50</v>
      </c>
      <c r="C2" s="57"/>
      <c r="D2" s="57"/>
      <c r="E2" s="55" t="s">
        <v>54</v>
      </c>
    </row>
    <row r="3" spans="1:5" x14ac:dyDescent="0.25">
      <c r="A3" s="56"/>
      <c r="B3" s="36" t="s">
        <v>51</v>
      </c>
      <c r="C3" s="36" t="s">
        <v>52</v>
      </c>
      <c r="D3" s="36" t="s">
        <v>53</v>
      </c>
      <c r="E3" s="55"/>
    </row>
    <row r="4" spans="1:5" x14ac:dyDescent="0.25">
      <c r="A4" s="37" t="s">
        <v>58</v>
      </c>
      <c r="B4" s="38"/>
      <c r="C4" s="38"/>
      <c r="D4" s="38"/>
      <c r="E4" s="34"/>
    </row>
    <row r="5" spans="1:5" ht="39" customHeight="1" x14ac:dyDescent="0.25">
      <c r="A5" s="39" t="s">
        <v>2</v>
      </c>
      <c r="B5" s="32"/>
      <c r="C5" s="32" t="s">
        <v>61</v>
      </c>
      <c r="D5" s="32"/>
      <c r="E5" s="31">
        <f>IF(AND(B5="X",C5="",D5=""),1,IF(AND(C5="X",B5="",D5=""),0,IF(AND(D5="X",B5="",C5=""),0.5,"Por Favor Digite una Opción")))</f>
        <v>0</v>
      </c>
    </row>
    <row r="6" spans="1:5" ht="26.1" customHeight="1" x14ac:dyDescent="0.25">
      <c r="A6" s="39" t="s">
        <v>3</v>
      </c>
      <c r="B6" s="32"/>
      <c r="C6" s="32" t="s">
        <v>61</v>
      </c>
      <c r="D6" s="32"/>
      <c r="E6" s="31">
        <f t="shared" ref="E6:E21" si="0">IF(AND(B6="X",C6="",D6=""),1,IF(AND(C6="X",B6="",D6=""),0,IF(AND(D6="X",B6="",C6=""),0.5,"Por Favor Digite una Opción")))</f>
        <v>0</v>
      </c>
    </row>
    <row r="7" spans="1:5" ht="26.1" customHeight="1" x14ac:dyDescent="0.25">
      <c r="A7" s="39" t="s">
        <v>4</v>
      </c>
      <c r="B7" s="32"/>
      <c r="C7" s="32" t="s">
        <v>61</v>
      </c>
      <c r="D7" s="32"/>
      <c r="E7" s="31">
        <f t="shared" si="0"/>
        <v>0</v>
      </c>
    </row>
    <row r="8" spans="1:5" ht="26.1" customHeight="1" x14ac:dyDescent="0.25">
      <c r="A8" s="39" t="s">
        <v>5</v>
      </c>
      <c r="B8" s="32"/>
      <c r="C8" s="32" t="s">
        <v>61</v>
      </c>
      <c r="D8" s="32"/>
      <c r="E8" s="31">
        <f t="shared" si="0"/>
        <v>0</v>
      </c>
    </row>
    <row r="9" spans="1:5" ht="26.1" customHeight="1" x14ac:dyDescent="0.25">
      <c r="A9" s="39" t="s">
        <v>6</v>
      </c>
      <c r="B9" s="32"/>
      <c r="C9" s="32" t="s">
        <v>61</v>
      </c>
      <c r="D9" s="32"/>
      <c r="E9" s="31">
        <f t="shared" si="0"/>
        <v>0</v>
      </c>
    </row>
    <row r="10" spans="1:5" ht="26.1" customHeight="1" x14ac:dyDescent="0.25">
      <c r="A10" s="39" t="s">
        <v>7</v>
      </c>
      <c r="B10" s="32"/>
      <c r="C10" s="32" t="s">
        <v>61</v>
      </c>
      <c r="D10" s="32"/>
      <c r="E10" s="31">
        <f t="shared" si="0"/>
        <v>0</v>
      </c>
    </row>
    <row r="11" spans="1:5" x14ac:dyDescent="0.25">
      <c r="A11" s="61" t="s">
        <v>8</v>
      </c>
      <c r="B11" s="62"/>
      <c r="C11" s="62"/>
      <c r="D11" s="62"/>
      <c r="E11" s="33">
        <f>SUM(E5:E10)/6</f>
        <v>0</v>
      </c>
    </row>
    <row r="12" spans="1:5" x14ac:dyDescent="0.25">
      <c r="A12" s="37" t="s">
        <v>59</v>
      </c>
      <c r="B12" s="38"/>
      <c r="C12" s="38"/>
      <c r="D12" s="38"/>
      <c r="E12" s="34"/>
    </row>
    <row r="13" spans="1:5" ht="26.1" customHeight="1" x14ac:dyDescent="0.25">
      <c r="A13" s="39" t="s">
        <v>9</v>
      </c>
      <c r="B13" s="32"/>
      <c r="C13" s="32"/>
      <c r="D13" s="32" t="s">
        <v>61</v>
      </c>
      <c r="E13" s="31">
        <f t="shared" si="0"/>
        <v>0.5</v>
      </c>
    </row>
    <row r="14" spans="1:5" ht="39" customHeight="1" x14ac:dyDescent="0.25">
      <c r="A14" s="39" t="s">
        <v>10</v>
      </c>
      <c r="B14" s="32"/>
      <c r="C14" s="32" t="s">
        <v>61</v>
      </c>
      <c r="D14" s="32"/>
      <c r="E14" s="31">
        <f t="shared" si="0"/>
        <v>0</v>
      </c>
    </row>
    <row r="15" spans="1:5" ht="39" customHeight="1" x14ac:dyDescent="0.25">
      <c r="A15" s="39" t="s">
        <v>11</v>
      </c>
      <c r="B15" s="32"/>
      <c r="C15" s="32" t="s">
        <v>61</v>
      </c>
      <c r="D15" s="32"/>
      <c r="E15" s="31">
        <f t="shared" si="0"/>
        <v>0</v>
      </c>
    </row>
    <row r="16" spans="1:5" ht="26.1" customHeight="1" x14ac:dyDescent="0.25">
      <c r="A16" s="39" t="s">
        <v>12</v>
      </c>
      <c r="B16" s="32"/>
      <c r="C16" s="32"/>
      <c r="D16" s="32" t="s">
        <v>61</v>
      </c>
      <c r="E16" s="31">
        <f t="shared" si="0"/>
        <v>0.5</v>
      </c>
    </row>
    <row r="17" spans="1:5" x14ac:dyDescent="0.25">
      <c r="A17" s="61" t="s">
        <v>13</v>
      </c>
      <c r="B17" s="62"/>
      <c r="C17" s="62"/>
      <c r="D17" s="62"/>
      <c r="E17" s="33">
        <f>SUM(E13:E16)/4</f>
        <v>0.25</v>
      </c>
    </row>
    <row r="18" spans="1:5" x14ac:dyDescent="0.25">
      <c r="A18" s="37" t="s">
        <v>60</v>
      </c>
      <c r="B18" s="38"/>
      <c r="C18" s="38"/>
      <c r="D18" s="38"/>
      <c r="E18" s="34"/>
    </row>
    <row r="19" spans="1:5" ht="26.1" customHeight="1" x14ac:dyDescent="0.25">
      <c r="A19" s="39" t="s">
        <v>14</v>
      </c>
      <c r="B19" s="32" t="s">
        <v>61</v>
      </c>
      <c r="C19" s="32"/>
      <c r="D19" s="32"/>
      <c r="E19" s="31">
        <f t="shared" si="0"/>
        <v>1</v>
      </c>
    </row>
    <row r="20" spans="1:5" ht="26.1" customHeight="1" x14ac:dyDescent="0.25">
      <c r="A20" s="39" t="s">
        <v>15</v>
      </c>
      <c r="B20" s="32" t="s">
        <v>61</v>
      </c>
      <c r="C20" s="32"/>
      <c r="D20" s="32"/>
      <c r="E20" s="31">
        <f t="shared" si="0"/>
        <v>1</v>
      </c>
    </row>
    <row r="21" spans="1:5" ht="26.1" customHeight="1" x14ac:dyDescent="0.25">
      <c r="A21" s="39" t="s">
        <v>16</v>
      </c>
      <c r="B21" s="32" t="s">
        <v>61</v>
      </c>
      <c r="C21" s="32"/>
      <c r="D21" s="32"/>
      <c r="E21" s="31">
        <f t="shared" si="0"/>
        <v>1</v>
      </c>
    </row>
    <row r="22" spans="1:5" ht="15.75" thickBot="1" x14ac:dyDescent="0.3">
      <c r="A22" s="53" t="s">
        <v>17</v>
      </c>
      <c r="B22" s="54"/>
      <c r="C22" s="54"/>
      <c r="D22" s="54"/>
      <c r="E22" s="35">
        <f>SUM(E19:E21)/3</f>
        <v>1</v>
      </c>
    </row>
  </sheetData>
  <sheetProtection algorithmName="SHA-512" hashValue="hCChfsLUJYt8/joJ8eEiof5BEE+z7Y2TwDrVrKgjqU4Q6sLcewmtY27Ysu5Y5qyFqcSNmBJ7AxPoVQeQacXPcQ==" saltValue="lodrULz1shnbqyjeAyV4Lg==" spinCount="100000" sheet="1" objects="1" scenarios="1" selectLockedCells="1"/>
  <mergeCells count="7">
    <mergeCell ref="A22:D22"/>
    <mergeCell ref="E2:E3"/>
    <mergeCell ref="A2:A3"/>
    <mergeCell ref="B2:D2"/>
    <mergeCell ref="A1:E1"/>
    <mergeCell ref="A11:D11"/>
    <mergeCell ref="A17:D17"/>
  </mergeCells>
  <printOptions horizontalCentered="1"/>
  <pageMargins left="0.19685039370078741" right="0.19685039370078741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Datos!$A$1</xm:f>
          </x14:formula1>
          <xm:sqref>B5:D10 B13:D16 B19:D21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GridLines="0" view="pageBreakPreview" zoomScaleNormal="100" zoomScaleSheetLayoutView="100" workbookViewId="0">
      <pane ySplit="3" topLeftCell="A14" activePane="bottomLeft" state="frozen"/>
      <selection pane="bottomLeft" activeCell="C14" sqref="C14"/>
    </sheetView>
  </sheetViews>
  <sheetFormatPr baseColWidth="10" defaultRowHeight="15" x14ac:dyDescent="0.25"/>
  <cols>
    <col min="1" max="1" width="47.7109375" style="4" customWidth="1"/>
    <col min="2" max="3" width="8.28515625" style="4" customWidth="1"/>
    <col min="4" max="4" width="11.42578125" style="4"/>
    <col min="5" max="5" width="15.140625" style="4" customWidth="1"/>
    <col min="6" max="16384" width="11.42578125" style="4"/>
  </cols>
  <sheetData>
    <row r="1" spans="1:5" ht="15" customHeight="1" x14ac:dyDescent="0.25">
      <c r="A1" s="65" t="s">
        <v>87</v>
      </c>
      <c r="B1" s="66"/>
      <c r="C1" s="66"/>
      <c r="D1" s="66"/>
      <c r="E1" s="67"/>
    </row>
    <row r="2" spans="1:5" ht="15" customHeight="1" x14ac:dyDescent="0.25">
      <c r="A2" s="68" t="s">
        <v>0</v>
      </c>
      <c r="B2" s="69" t="s">
        <v>50</v>
      </c>
      <c r="C2" s="69"/>
      <c r="D2" s="69"/>
      <c r="E2" s="70" t="s">
        <v>54</v>
      </c>
    </row>
    <row r="3" spans="1:5" ht="15" customHeight="1" x14ac:dyDescent="0.25">
      <c r="A3" s="68"/>
      <c r="B3" s="10" t="s">
        <v>51</v>
      </c>
      <c r="C3" s="10" t="s">
        <v>52</v>
      </c>
      <c r="D3" s="10" t="s">
        <v>53</v>
      </c>
      <c r="E3" s="70"/>
    </row>
    <row r="4" spans="1:5" x14ac:dyDescent="0.25">
      <c r="A4" s="11" t="s">
        <v>62</v>
      </c>
      <c r="B4" s="12"/>
      <c r="C4" s="12"/>
      <c r="D4" s="12"/>
      <c r="E4" s="13"/>
    </row>
    <row r="5" spans="1:5" ht="26.1" customHeight="1" x14ac:dyDescent="0.25">
      <c r="A5" s="5" t="s">
        <v>18</v>
      </c>
      <c r="B5" s="32"/>
      <c r="C5" s="32"/>
      <c r="D5" s="32" t="s">
        <v>61</v>
      </c>
      <c r="E5" s="6">
        <f>IF(AND(B5="X",C5="",D5=""),1,IF(AND(C5="X",B5="",D5=""),0,IF(AND(D5="X",B5="",C5=""),0.5,"Por Favor Digite una Opción")))</f>
        <v>0.5</v>
      </c>
    </row>
    <row r="6" spans="1:5" ht="26.1" customHeight="1" x14ac:dyDescent="0.25">
      <c r="A6" s="5" t="s">
        <v>19</v>
      </c>
      <c r="B6" s="32" t="s">
        <v>61</v>
      </c>
      <c r="C6" s="32"/>
      <c r="D6" s="32"/>
      <c r="E6" s="6">
        <f t="shared" ref="E6:E22" si="0">IF(AND(B6="X",C6="",D6=""),1,IF(AND(C6="X",B6="",D6=""),0,IF(AND(D6="X",B6="",C6=""),0.5,"Por Favor Digite una Opción")))</f>
        <v>1</v>
      </c>
    </row>
    <row r="7" spans="1:5" ht="26.1" customHeight="1" x14ac:dyDescent="0.25">
      <c r="A7" s="5" t="s">
        <v>20</v>
      </c>
      <c r="B7" s="32" t="s">
        <v>61</v>
      </c>
      <c r="C7" s="32"/>
      <c r="D7" s="32"/>
      <c r="E7" s="6">
        <f t="shared" si="0"/>
        <v>1</v>
      </c>
    </row>
    <row r="8" spans="1:5" ht="26.1" customHeight="1" x14ac:dyDescent="0.25">
      <c r="A8" s="5" t="s">
        <v>21</v>
      </c>
      <c r="B8" s="32"/>
      <c r="C8" s="32" t="s">
        <v>61</v>
      </c>
      <c r="D8" s="32"/>
      <c r="E8" s="6">
        <f t="shared" si="0"/>
        <v>0</v>
      </c>
    </row>
    <row r="9" spans="1:5" x14ac:dyDescent="0.25">
      <c r="A9" s="71" t="s">
        <v>22</v>
      </c>
      <c r="B9" s="72"/>
      <c r="C9" s="72"/>
      <c r="D9" s="72"/>
      <c r="E9" s="18">
        <f>SUM(E5:E8)/4</f>
        <v>0.625</v>
      </c>
    </row>
    <row r="10" spans="1:5" x14ac:dyDescent="0.25">
      <c r="A10" s="11" t="s">
        <v>63</v>
      </c>
      <c r="B10" s="12"/>
      <c r="C10" s="12"/>
      <c r="D10" s="12"/>
      <c r="E10" s="13"/>
    </row>
    <row r="11" spans="1:5" ht="26.1" customHeight="1" x14ac:dyDescent="0.25">
      <c r="A11" s="5" t="s">
        <v>23</v>
      </c>
      <c r="B11" s="32"/>
      <c r="C11" s="32"/>
      <c r="D11" s="32" t="s">
        <v>61</v>
      </c>
      <c r="E11" s="6">
        <f t="shared" si="0"/>
        <v>0.5</v>
      </c>
    </row>
    <row r="12" spans="1:5" ht="26.1" customHeight="1" x14ac:dyDescent="0.25">
      <c r="A12" s="5" t="s">
        <v>24</v>
      </c>
      <c r="B12" s="32"/>
      <c r="C12" s="32" t="s">
        <v>61</v>
      </c>
      <c r="D12" s="32"/>
      <c r="E12" s="6">
        <f t="shared" si="0"/>
        <v>0</v>
      </c>
    </row>
    <row r="13" spans="1:5" ht="26.1" customHeight="1" x14ac:dyDescent="0.25">
      <c r="A13" s="5" t="s">
        <v>25</v>
      </c>
      <c r="B13" s="32" t="s">
        <v>61</v>
      </c>
      <c r="C13" s="32"/>
      <c r="D13" s="32"/>
      <c r="E13" s="6">
        <f t="shared" si="0"/>
        <v>1</v>
      </c>
    </row>
    <row r="14" spans="1:5" ht="26.1" customHeight="1" x14ac:dyDescent="0.25">
      <c r="A14" s="5" t="s">
        <v>26</v>
      </c>
      <c r="B14" s="32" t="s">
        <v>61</v>
      </c>
      <c r="C14" s="32"/>
      <c r="D14" s="32"/>
      <c r="E14" s="6">
        <f t="shared" si="0"/>
        <v>1</v>
      </c>
    </row>
    <row r="15" spans="1:5" ht="26.1" customHeight="1" x14ac:dyDescent="0.25">
      <c r="A15" s="5" t="s">
        <v>27</v>
      </c>
      <c r="B15" s="32"/>
      <c r="C15" s="32" t="s">
        <v>61</v>
      </c>
      <c r="D15" s="32"/>
      <c r="E15" s="6">
        <f t="shared" si="0"/>
        <v>0</v>
      </c>
    </row>
    <row r="16" spans="1:5" ht="26.1" customHeight="1" x14ac:dyDescent="0.25">
      <c r="A16" s="5" t="s">
        <v>28</v>
      </c>
      <c r="B16" s="32"/>
      <c r="C16" s="32" t="s">
        <v>61</v>
      </c>
      <c r="D16" s="32"/>
      <c r="E16" s="6">
        <f t="shared" si="0"/>
        <v>0</v>
      </c>
    </row>
    <row r="17" spans="1:5" x14ac:dyDescent="0.25">
      <c r="A17" s="71" t="s">
        <v>29</v>
      </c>
      <c r="B17" s="72"/>
      <c r="C17" s="72"/>
      <c r="D17" s="72"/>
      <c r="E17" s="18">
        <f>SUM(E11:E16)/6</f>
        <v>0.41666666666666669</v>
      </c>
    </row>
    <row r="18" spans="1:5" x14ac:dyDescent="0.25">
      <c r="A18" s="11" t="s">
        <v>64</v>
      </c>
      <c r="B18" s="12"/>
      <c r="C18" s="12"/>
      <c r="D18" s="12"/>
      <c r="E18" s="13"/>
    </row>
    <row r="19" spans="1:5" ht="26.1" customHeight="1" x14ac:dyDescent="0.25">
      <c r="A19" s="5" t="s">
        <v>30</v>
      </c>
      <c r="B19" s="32" t="s">
        <v>61</v>
      </c>
      <c r="C19" s="32"/>
      <c r="D19" s="32"/>
      <c r="E19" s="6">
        <f t="shared" si="0"/>
        <v>1</v>
      </c>
    </row>
    <row r="20" spans="1:5" ht="26.1" customHeight="1" x14ac:dyDescent="0.25">
      <c r="A20" s="5" t="s">
        <v>31</v>
      </c>
      <c r="B20" s="32" t="s">
        <v>61</v>
      </c>
      <c r="C20" s="32"/>
      <c r="D20" s="32"/>
      <c r="E20" s="6">
        <f t="shared" si="0"/>
        <v>1</v>
      </c>
    </row>
    <row r="21" spans="1:5" ht="26.1" customHeight="1" x14ac:dyDescent="0.25">
      <c r="A21" s="5" t="s">
        <v>32</v>
      </c>
      <c r="B21" s="32"/>
      <c r="C21" s="32" t="s">
        <v>61</v>
      </c>
      <c r="D21" s="32"/>
      <c r="E21" s="6">
        <f t="shared" si="0"/>
        <v>0</v>
      </c>
    </row>
    <row r="22" spans="1:5" ht="26.1" customHeight="1" x14ac:dyDescent="0.25">
      <c r="A22" s="5" t="s">
        <v>33</v>
      </c>
      <c r="B22" s="32" t="s">
        <v>61</v>
      </c>
      <c r="C22" s="32"/>
      <c r="D22" s="32"/>
      <c r="E22" s="6">
        <f t="shared" si="0"/>
        <v>1</v>
      </c>
    </row>
    <row r="23" spans="1:5" ht="15.75" thickBot="1" x14ac:dyDescent="0.3">
      <c r="A23" s="63" t="s">
        <v>34</v>
      </c>
      <c r="B23" s="64"/>
      <c r="C23" s="64"/>
      <c r="D23" s="64"/>
      <c r="E23" s="19">
        <f>SUM(E19:E22)/4</f>
        <v>0.75</v>
      </c>
    </row>
  </sheetData>
  <sheetProtection algorithmName="SHA-512" hashValue="112XEXyxM5tKtU7rF3TkkOGRDKdzEfFjjIscHwNUBxoK7RfJ12md4Y2+jvLfGdCjb1JGc+dBE55G7cd82hJpqQ==" saltValue="B7M2Ui9pH1Mme/xMfyguLQ==" spinCount="100000" sheet="1" objects="1" scenarios="1" selectLockedCells="1"/>
  <mergeCells count="7">
    <mergeCell ref="A23:D23"/>
    <mergeCell ref="A1:E1"/>
    <mergeCell ref="A2:A3"/>
    <mergeCell ref="B2:D2"/>
    <mergeCell ref="E2:E3"/>
    <mergeCell ref="A9:D9"/>
    <mergeCell ref="A17:D17"/>
  </mergeCells>
  <printOptions horizontalCentered="1"/>
  <pageMargins left="0.19685039370078741" right="0.19685039370078741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Datos!$A$1</xm:f>
          </x14:formula1>
          <xm:sqref>B5:D9 B11:D17 B19:D23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view="pageBreakPreview" zoomScaleNormal="100" zoomScaleSheetLayoutView="100" workbookViewId="0">
      <pane ySplit="3" topLeftCell="A14" activePane="bottomLeft" state="frozen"/>
      <selection pane="bottomLeft" activeCell="C18" sqref="C18"/>
    </sheetView>
  </sheetViews>
  <sheetFormatPr baseColWidth="10" defaultRowHeight="15" x14ac:dyDescent="0.25"/>
  <cols>
    <col min="1" max="1" width="47.7109375" style="4" customWidth="1"/>
    <col min="2" max="3" width="8.28515625" style="4" customWidth="1"/>
    <col min="4" max="4" width="11.42578125" style="4"/>
    <col min="5" max="5" width="15.140625" style="4" customWidth="1"/>
    <col min="6" max="16384" width="11.42578125" style="4"/>
  </cols>
  <sheetData>
    <row r="1" spans="1:5" ht="15" customHeight="1" x14ac:dyDescent="0.25">
      <c r="A1" s="65" t="s">
        <v>88</v>
      </c>
      <c r="B1" s="66"/>
      <c r="C1" s="66"/>
      <c r="D1" s="66"/>
      <c r="E1" s="67"/>
    </row>
    <row r="2" spans="1:5" ht="15" customHeight="1" x14ac:dyDescent="0.25">
      <c r="A2" s="68" t="s">
        <v>0</v>
      </c>
      <c r="B2" s="69" t="s">
        <v>50</v>
      </c>
      <c r="C2" s="69"/>
      <c r="D2" s="69"/>
      <c r="E2" s="70" t="s">
        <v>54</v>
      </c>
    </row>
    <row r="3" spans="1:5" ht="15" customHeight="1" x14ac:dyDescent="0.25">
      <c r="A3" s="68"/>
      <c r="B3" s="10" t="s">
        <v>51</v>
      </c>
      <c r="C3" s="10" t="s">
        <v>52</v>
      </c>
      <c r="D3" s="10" t="s">
        <v>53</v>
      </c>
      <c r="E3" s="70"/>
    </row>
    <row r="4" spans="1:5" x14ac:dyDescent="0.25">
      <c r="A4" s="11" t="s">
        <v>65</v>
      </c>
      <c r="B4" s="12"/>
      <c r="C4" s="12"/>
      <c r="D4" s="12"/>
      <c r="E4" s="13"/>
    </row>
    <row r="5" spans="1:5" ht="26.1" customHeight="1" x14ac:dyDescent="0.25">
      <c r="A5" s="5" t="s">
        <v>35</v>
      </c>
      <c r="B5" s="32" t="s">
        <v>61</v>
      </c>
      <c r="C5" s="32"/>
      <c r="D5" s="32"/>
      <c r="E5" s="6">
        <f>IF(AND(B5="X",C5="",D5=""),1,IF(AND(C5="X",B5="",D5=""),0,IF(AND(D5="X",B5="",C5=""),0.5,"Por Favor Digite una Opción")))</f>
        <v>1</v>
      </c>
    </row>
    <row r="6" spans="1:5" ht="26.1" customHeight="1" x14ac:dyDescent="0.25">
      <c r="A6" s="5" t="s">
        <v>36</v>
      </c>
      <c r="B6" s="32" t="s">
        <v>61</v>
      </c>
      <c r="C6" s="32"/>
      <c r="D6" s="32"/>
      <c r="E6" s="6">
        <f>IF(AND(B6="X",C6="",D6=""),1,IF(AND(C6="X",B6="",D6=""),0,IF(AND(D6="X",B6="",C6=""),0.5,"Por Favor Digite una Opción")))</f>
        <v>1</v>
      </c>
    </row>
    <row r="7" spans="1:5" ht="26.1" customHeight="1" x14ac:dyDescent="0.25">
      <c r="A7" s="5" t="s">
        <v>37</v>
      </c>
      <c r="B7" s="32" t="s">
        <v>61</v>
      </c>
      <c r="C7" s="32"/>
      <c r="D7" s="32"/>
      <c r="E7" s="6">
        <f t="shared" ref="E7:E20" si="0">IF(AND(B7="X",C7="",D7=""),1,IF(AND(C7="X",B7="",D7=""),0,IF(AND(D7="X",B7="",C7=""),0.5,"Por Favor Digite una Opción")))</f>
        <v>1</v>
      </c>
    </row>
    <row r="8" spans="1:5" x14ac:dyDescent="0.25">
      <c r="A8" s="71" t="s">
        <v>38</v>
      </c>
      <c r="B8" s="72"/>
      <c r="C8" s="72"/>
      <c r="D8" s="72"/>
      <c r="E8" s="18">
        <f>SUM(E5:E7)/3</f>
        <v>1</v>
      </c>
    </row>
    <row r="9" spans="1:5" x14ac:dyDescent="0.25">
      <c r="A9" s="11" t="s">
        <v>66</v>
      </c>
      <c r="B9" s="12"/>
      <c r="C9" s="12"/>
      <c r="D9" s="12"/>
      <c r="E9" s="13"/>
    </row>
    <row r="10" spans="1:5" ht="26.1" customHeight="1" x14ac:dyDescent="0.25">
      <c r="A10" s="5" t="s">
        <v>39</v>
      </c>
      <c r="B10" s="32" t="s">
        <v>61</v>
      </c>
      <c r="C10" s="32"/>
      <c r="D10" s="32"/>
      <c r="E10" s="6">
        <f t="shared" si="0"/>
        <v>1</v>
      </c>
    </row>
    <row r="11" spans="1:5" ht="26.1" customHeight="1" x14ac:dyDescent="0.25">
      <c r="A11" s="5" t="s">
        <v>40</v>
      </c>
      <c r="B11" s="32"/>
      <c r="C11" s="32" t="s">
        <v>61</v>
      </c>
      <c r="D11" s="32"/>
      <c r="E11" s="6">
        <f t="shared" si="0"/>
        <v>0</v>
      </c>
    </row>
    <row r="12" spans="1:5" ht="26.1" customHeight="1" x14ac:dyDescent="0.25">
      <c r="A12" s="5" t="s">
        <v>41</v>
      </c>
      <c r="B12" s="32" t="s">
        <v>61</v>
      </c>
      <c r="C12" s="32"/>
      <c r="D12" s="32"/>
      <c r="E12" s="6">
        <f t="shared" si="0"/>
        <v>1</v>
      </c>
    </row>
    <row r="13" spans="1:5" ht="26.1" customHeight="1" x14ac:dyDescent="0.25">
      <c r="A13" s="5" t="s">
        <v>42</v>
      </c>
      <c r="B13" s="32" t="s">
        <v>61</v>
      </c>
      <c r="C13" s="32"/>
      <c r="D13" s="32"/>
      <c r="E13" s="6">
        <f t="shared" si="0"/>
        <v>1</v>
      </c>
    </row>
    <row r="14" spans="1:5" x14ac:dyDescent="0.25">
      <c r="A14" s="71" t="s">
        <v>43</v>
      </c>
      <c r="B14" s="72"/>
      <c r="C14" s="72"/>
      <c r="D14" s="72"/>
      <c r="E14" s="18">
        <f>SUM(E10:E13)/4</f>
        <v>0.75</v>
      </c>
    </row>
    <row r="15" spans="1:5" x14ac:dyDescent="0.25">
      <c r="A15" s="11" t="s">
        <v>67</v>
      </c>
      <c r="B15" s="12"/>
      <c r="C15" s="12"/>
      <c r="D15" s="12"/>
      <c r="E15" s="13"/>
    </row>
    <row r="16" spans="1:5" ht="26.1" customHeight="1" x14ac:dyDescent="0.25">
      <c r="A16" s="5" t="s">
        <v>44</v>
      </c>
      <c r="B16" s="32"/>
      <c r="C16" s="32" t="s">
        <v>61</v>
      </c>
      <c r="D16" s="32"/>
      <c r="E16" s="6">
        <f t="shared" si="0"/>
        <v>0</v>
      </c>
    </row>
    <row r="17" spans="1:5" ht="26.1" customHeight="1" x14ac:dyDescent="0.25">
      <c r="A17" s="5" t="s">
        <v>45</v>
      </c>
      <c r="B17" s="32"/>
      <c r="C17" s="32" t="s">
        <v>61</v>
      </c>
      <c r="D17" s="32"/>
      <c r="E17" s="6">
        <f t="shared" si="0"/>
        <v>0</v>
      </c>
    </row>
    <row r="18" spans="1:5" ht="39" customHeight="1" x14ac:dyDescent="0.25">
      <c r="A18" s="5" t="s">
        <v>46</v>
      </c>
      <c r="B18" s="32"/>
      <c r="C18" s="32"/>
      <c r="D18" s="32" t="s">
        <v>61</v>
      </c>
      <c r="E18" s="6">
        <f t="shared" si="0"/>
        <v>0.5</v>
      </c>
    </row>
    <row r="19" spans="1:5" ht="26.1" customHeight="1" x14ac:dyDescent="0.25">
      <c r="A19" s="5" t="s">
        <v>47</v>
      </c>
      <c r="B19" s="32"/>
      <c r="C19" s="32" t="s">
        <v>61</v>
      </c>
      <c r="D19" s="32"/>
      <c r="E19" s="6">
        <f t="shared" si="0"/>
        <v>0</v>
      </c>
    </row>
    <row r="20" spans="1:5" ht="26.1" customHeight="1" x14ac:dyDescent="0.25">
      <c r="A20" s="7" t="s">
        <v>48</v>
      </c>
      <c r="B20" s="32"/>
      <c r="C20" s="32" t="s">
        <v>61</v>
      </c>
      <c r="D20" s="32"/>
      <c r="E20" s="6">
        <f t="shared" si="0"/>
        <v>0</v>
      </c>
    </row>
    <row r="21" spans="1:5" ht="15.75" thickBot="1" x14ac:dyDescent="0.3">
      <c r="A21" s="63" t="s">
        <v>49</v>
      </c>
      <c r="B21" s="64"/>
      <c r="C21" s="64"/>
      <c r="D21" s="64"/>
      <c r="E21" s="19">
        <f>SUM(E16:E20)/5</f>
        <v>0.1</v>
      </c>
    </row>
  </sheetData>
  <sheetProtection algorithmName="SHA-512" hashValue="WZMIUywdPT50lY+gTlbT1f7+8CztBhscVo7eBAmtxPaP5sEmEp0qpa2fdu4EZwUWifF5+4QvzKZMjMff8ykNhw==" saltValue="VhAaw+R/vA6KUk+H5Qj5+g==" spinCount="100000" sheet="1" objects="1" scenarios="1" selectLockedCells="1"/>
  <mergeCells count="7">
    <mergeCell ref="A21:D21"/>
    <mergeCell ref="A1:E1"/>
    <mergeCell ref="A2:A3"/>
    <mergeCell ref="B2:D2"/>
    <mergeCell ref="E2:E3"/>
    <mergeCell ref="A8:D8"/>
    <mergeCell ref="A14:D14"/>
  </mergeCells>
  <printOptions horizontalCentered="1"/>
  <pageMargins left="0.19685039370078741" right="0.19685039370078741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Datos!$A$1</xm:f>
          </x14:formula1>
          <xm:sqref>B10:D14 B5:D8 B16:D20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showGridLines="0" view="pageBreakPreview" zoomScale="75" zoomScaleNormal="70" zoomScaleSheetLayoutView="75" workbookViewId="0">
      <selection activeCell="F4" sqref="F4"/>
    </sheetView>
  </sheetViews>
  <sheetFormatPr baseColWidth="10" defaultRowHeight="90" customHeight="1" x14ac:dyDescent="0.25"/>
  <cols>
    <col min="1" max="1" width="26.28515625" style="29" bestFit="1" customWidth="1"/>
    <col min="2" max="2" width="16.28515625" style="29" bestFit="1" customWidth="1"/>
    <col min="3" max="6" width="9.7109375" style="29" customWidth="1"/>
    <col min="7" max="7" width="15.7109375" style="29" customWidth="1"/>
    <col min="8" max="8" width="11" style="29" customWidth="1"/>
    <col min="9" max="10" width="9.7109375" style="29" customWidth="1"/>
    <col min="11" max="11" width="11" style="29" customWidth="1"/>
    <col min="12" max="12" width="15.7109375" style="29" customWidth="1"/>
    <col min="13" max="16" width="9.7109375" style="29" customWidth="1"/>
    <col min="17" max="17" width="15.7109375" style="29" customWidth="1"/>
    <col min="18" max="18" width="17.140625" style="29" customWidth="1"/>
    <col min="19" max="19" width="16.7109375" style="29" customWidth="1"/>
    <col min="20" max="16384" width="11.42578125" style="29"/>
  </cols>
  <sheetData>
    <row r="1" spans="1:19" ht="30" customHeight="1" x14ac:dyDescent="0.25">
      <c r="A1" s="73" t="s">
        <v>104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5"/>
    </row>
    <row r="2" spans="1:19" ht="30" customHeight="1" x14ac:dyDescent="0.25">
      <c r="A2" s="76" t="s">
        <v>68</v>
      </c>
      <c r="B2" s="77"/>
      <c r="C2" s="77" t="s">
        <v>69</v>
      </c>
      <c r="D2" s="77"/>
      <c r="E2" s="77"/>
      <c r="F2" s="77"/>
      <c r="G2" s="77"/>
      <c r="H2" s="77" t="s">
        <v>70</v>
      </c>
      <c r="I2" s="77"/>
      <c r="J2" s="77"/>
      <c r="K2" s="77"/>
      <c r="L2" s="77"/>
      <c r="M2" s="77" t="s">
        <v>71</v>
      </c>
      <c r="N2" s="77"/>
      <c r="O2" s="77"/>
      <c r="P2" s="77"/>
      <c r="Q2" s="77"/>
      <c r="R2" s="77" t="s">
        <v>72</v>
      </c>
      <c r="S2" s="78"/>
    </row>
    <row r="3" spans="1:19" ht="106.5" customHeight="1" x14ac:dyDescent="0.25">
      <c r="A3" s="20" t="s">
        <v>55</v>
      </c>
      <c r="B3" s="9" t="s">
        <v>54</v>
      </c>
      <c r="C3" s="8" t="s">
        <v>58</v>
      </c>
      <c r="D3" s="8" t="s">
        <v>73</v>
      </c>
      <c r="E3" s="8" t="s">
        <v>60</v>
      </c>
      <c r="F3" s="8" t="s">
        <v>74</v>
      </c>
      <c r="G3" s="9" t="s">
        <v>83</v>
      </c>
      <c r="H3" s="8" t="s">
        <v>75</v>
      </c>
      <c r="I3" s="8" t="s">
        <v>63</v>
      </c>
      <c r="J3" s="8" t="s">
        <v>76</v>
      </c>
      <c r="K3" s="8" t="s">
        <v>77</v>
      </c>
      <c r="L3" s="9" t="s">
        <v>84</v>
      </c>
      <c r="M3" s="8" t="s">
        <v>65</v>
      </c>
      <c r="N3" s="8" t="s">
        <v>78</v>
      </c>
      <c r="O3" s="8" t="s">
        <v>79</v>
      </c>
      <c r="P3" s="8" t="s">
        <v>80</v>
      </c>
      <c r="Q3" s="9" t="s">
        <v>85</v>
      </c>
      <c r="R3" s="9" t="s">
        <v>81</v>
      </c>
      <c r="S3" s="26" t="s">
        <v>82</v>
      </c>
    </row>
    <row r="4" spans="1:19" ht="75.95" customHeight="1" x14ac:dyDescent="0.25">
      <c r="A4" s="21" t="str">
        <f>'Iden. Amenazas'!A5</f>
        <v>Accidente de vehículo</v>
      </c>
      <c r="B4" s="30" t="str">
        <f>'Iden. Amenazas'!D5</f>
        <v>Posible</v>
      </c>
      <c r="C4" s="27">
        <f>'V. Personas'!E11</f>
        <v>0</v>
      </c>
      <c r="D4" s="27">
        <f>'V. Personas'!E17</f>
        <v>0.25</v>
      </c>
      <c r="E4" s="27">
        <f>'V. Personas'!E22</f>
        <v>1</v>
      </c>
      <c r="F4" s="23">
        <f>SUM(C4:E4)</f>
        <v>1.25</v>
      </c>
      <c r="G4" s="22" t="str">
        <f>IF(AND(F4&gt;=0,F4&lt;=1.09),"ALTO",IF(AND(F4&gt;=1.1,F4&lt;2.09),"MEDIO",IF(AND(F4&gt;=2.1,F4&lt;=3),"BAJO")))</f>
        <v>MEDIO</v>
      </c>
      <c r="H4" s="27">
        <f>'V. Recursos'!E9</f>
        <v>0.625</v>
      </c>
      <c r="I4" s="27">
        <f>'V. Recursos'!E17</f>
        <v>0.41666666666666669</v>
      </c>
      <c r="J4" s="27">
        <f>'V. Recursos'!E23</f>
        <v>0.75</v>
      </c>
      <c r="K4" s="23">
        <f>SUM(H4:J4)</f>
        <v>1.7916666666666667</v>
      </c>
      <c r="L4" s="22" t="str">
        <f>IF(AND(K4&gt;=0,K4&lt;=1.09),"ALTO",IF(AND(K4&gt;=1.1,K4&lt;2.09),"MEDIO",IF(AND(K4&gt;=2.1,K4&lt;=3),"BAJO")))</f>
        <v>MEDIO</v>
      </c>
      <c r="M4" s="27">
        <f>'V. Sistemas y Procesos'!E8</f>
        <v>1</v>
      </c>
      <c r="N4" s="27">
        <f>'V. Sistemas y Procesos'!E14</f>
        <v>0.75</v>
      </c>
      <c r="O4" s="27">
        <f>'V. Sistemas y Procesos'!E21</f>
        <v>0.1</v>
      </c>
      <c r="P4" s="23">
        <f>SUM(M4:O4)</f>
        <v>1.85</v>
      </c>
      <c r="Q4" s="22" t="str">
        <f>IF(AND(P4&gt;=0,P4&lt;=1.09),"ALTO",IF(AND(P4&gt;=1.1,P4&lt;2.09),"MEDIO",IF(AND(P4&gt;=2.1,P4&lt;=3),"BAJO")))</f>
        <v>MEDIO</v>
      </c>
      <c r="R4" s="40"/>
      <c r="S4" s="41" t="s">
        <v>106</v>
      </c>
    </row>
    <row r="5" spans="1:19" ht="75.95" customHeight="1" x14ac:dyDescent="0.25">
      <c r="A5" s="21" t="str">
        <f>'Iden. Amenazas'!A6</f>
        <v>Accidentes personales</v>
      </c>
      <c r="B5" s="30" t="str">
        <f>'Iden. Amenazas'!D6</f>
        <v>Probable</v>
      </c>
      <c r="C5" s="27">
        <f>C4</f>
        <v>0</v>
      </c>
      <c r="D5" s="27">
        <f>D4</f>
        <v>0.25</v>
      </c>
      <c r="E5" s="27">
        <f>E4</f>
        <v>1</v>
      </c>
      <c r="F5" s="23">
        <f>SUM(C5:E5)</f>
        <v>1.25</v>
      </c>
      <c r="G5" s="22" t="str">
        <f>IF(AND(F5&gt;=0,F5&lt;=1.09),"ALTO",IF(AND(F5&gt;=1.1,F5&lt;2.09),"MEDIO",IF(AND(F5&gt;=2.1,F5&lt;=3),"BAJO")))</f>
        <v>MEDIO</v>
      </c>
      <c r="H5" s="27">
        <f>H4</f>
        <v>0.625</v>
      </c>
      <c r="I5" s="27">
        <f>I4</f>
        <v>0.41666666666666669</v>
      </c>
      <c r="J5" s="27">
        <f>J4</f>
        <v>0.75</v>
      </c>
      <c r="K5" s="23">
        <f>SUM(H5:J5)</f>
        <v>1.7916666666666667</v>
      </c>
      <c r="L5" s="22" t="s">
        <v>106</v>
      </c>
      <c r="M5" s="27">
        <f>M4</f>
        <v>1</v>
      </c>
      <c r="N5" s="27">
        <f>N4</f>
        <v>0.75</v>
      </c>
      <c r="O5" s="27">
        <f>O4</f>
        <v>0.1</v>
      </c>
      <c r="P5" s="23">
        <f>SUM(M5:O5)</f>
        <v>1.85</v>
      </c>
      <c r="Q5" s="22" t="str">
        <f>IF(AND(P5&gt;=0,P5&lt;=1.09),"ALTO",IF(AND(P5&gt;=1.1,P5&lt;2.09),"MEDIO",IF(AND(P5&gt;=2.1,P5&lt;=3),"BAJO")))</f>
        <v>MEDIO</v>
      </c>
      <c r="R5" s="40"/>
      <c r="S5" s="41" t="s">
        <v>106</v>
      </c>
    </row>
    <row r="6" spans="1:19" ht="75.95" customHeight="1" x14ac:dyDescent="0.25">
      <c r="A6" s="21" t="str">
        <f>'Iden. Amenazas'!A7</f>
        <v>Atentado terrorista</v>
      </c>
      <c r="B6" s="30" t="str">
        <f>'Iden. Amenazas'!D7</f>
        <v>No aplica</v>
      </c>
      <c r="C6" s="27">
        <f t="shared" ref="C6:C20" si="0">C5</f>
        <v>0</v>
      </c>
      <c r="D6" s="27">
        <f t="shared" ref="D6:D20" si="1">D5</f>
        <v>0.25</v>
      </c>
      <c r="E6" s="27">
        <f t="shared" ref="E6:E20" si="2">E5</f>
        <v>1</v>
      </c>
      <c r="F6" s="23">
        <f>SUM(C6:E6)</f>
        <v>1.25</v>
      </c>
      <c r="G6" s="22" t="str">
        <f t="shared" ref="G6:G11" si="3">IF(AND(F6&gt;=0,F6&lt;=1.09),"ALTO",IF(AND(F6&gt;=1.1,F6&lt;2.09),"MEDIO",IF(AND(F6&gt;=2.1,F6&lt;=3),"BAJO")))</f>
        <v>MEDIO</v>
      </c>
      <c r="H6" s="27">
        <f t="shared" ref="H6:H20" si="4">H5</f>
        <v>0.625</v>
      </c>
      <c r="I6" s="27">
        <f t="shared" ref="I6:I20" si="5">I5</f>
        <v>0.41666666666666669</v>
      </c>
      <c r="J6" s="27">
        <f t="shared" ref="J6:J20" si="6">J5</f>
        <v>0.75</v>
      </c>
      <c r="K6" s="23">
        <f t="shared" ref="K6:K11" si="7">SUM(H6:J6)</f>
        <v>1.7916666666666667</v>
      </c>
      <c r="L6" s="22" t="s">
        <v>106</v>
      </c>
      <c r="M6" s="27">
        <f t="shared" ref="M6:M20" si="8">M5</f>
        <v>1</v>
      </c>
      <c r="N6" s="27">
        <f t="shared" ref="N6:N20" si="9">N5</f>
        <v>0.75</v>
      </c>
      <c r="O6" s="27">
        <f t="shared" ref="O6:O20" si="10">O5</f>
        <v>0.1</v>
      </c>
      <c r="P6" s="23">
        <f t="shared" ref="P6:P11" si="11">SUM(M6:O6)</f>
        <v>1.85</v>
      </c>
      <c r="Q6" s="22" t="str">
        <f t="shared" ref="Q6:Q11" si="12">IF(AND(P6&gt;=0,P6&lt;=1.09),"ALTO",IF(AND(P6&gt;=1.1,P6&lt;2.09),"MEDIO",IF(AND(P6&gt;=2.1,P6&lt;=3),"BAJO")))</f>
        <v>MEDIO</v>
      </c>
      <c r="R6" s="40"/>
      <c r="S6" s="41" t="s">
        <v>112</v>
      </c>
    </row>
    <row r="7" spans="1:19" ht="75.95" customHeight="1" x14ac:dyDescent="0.25">
      <c r="A7" s="21" t="str">
        <f>'Iden. Amenazas'!A8</f>
        <v>Deslizamiento o avalancha</v>
      </c>
      <c r="B7" s="30" t="str">
        <f>'Iden. Amenazas'!D8</f>
        <v>No aplica</v>
      </c>
      <c r="C7" s="27">
        <f t="shared" si="0"/>
        <v>0</v>
      </c>
      <c r="D7" s="27">
        <f t="shared" si="1"/>
        <v>0.25</v>
      </c>
      <c r="E7" s="27">
        <f t="shared" si="2"/>
        <v>1</v>
      </c>
      <c r="F7" s="23">
        <f t="shared" ref="F7:F11" si="13">SUM(C7:E7)</f>
        <v>1.25</v>
      </c>
      <c r="G7" s="22" t="str">
        <f t="shared" si="3"/>
        <v>MEDIO</v>
      </c>
      <c r="H7" s="27">
        <f t="shared" si="4"/>
        <v>0.625</v>
      </c>
      <c r="I7" s="27">
        <f t="shared" si="5"/>
        <v>0.41666666666666669</v>
      </c>
      <c r="J7" s="27">
        <f t="shared" si="6"/>
        <v>0.75</v>
      </c>
      <c r="K7" s="23">
        <f t="shared" si="7"/>
        <v>1.7916666666666667</v>
      </c>
      <c r="L7" s="22" t="str">
        <f t="shared" ref="L7:L9" si="14">IF(AND(K7&gt;=0,K7&lt;=1.09),"ALTO",IF(AND(K7&gt;=1.1,K7&lt;2.09),"MEDIO",IF(AND(K7&gt;=2.1,K7&lt;=3),"BAJO")))</f>
        <v>MEDIO</v>
      </c>
      <c r="M7" s="27">
        <f t="shared" si="8"/>
        <v>1</v>
      </c>
      <c r="N7" s="27">
        <f t="shared" si="9"/>
        <v>0.75</v>
      </c>
      <c r="O7" s="27">
        <f t="shared" si="10"/>
        <v>0.1</v>
      </c>
      <c r="P7" s="23">
        <f t="shared" si="11"/>
        <v>1.85</v>
      </c>
      <c r="Q7" s="22" t="str">
        <f t="shared" si="12"/>
        <v>MEDIO</v>
      </c>
      <c r="R7" s="40"/>
      <c r="S7" s="41" t="s">
        <v>112</v>
      </c>
    </row>
    <row r="8" spans="1:19" ht="75.95" customHeight="1" x14ac:dyDescent="0.25">
      <c r="A8" s="21" t="str">
        <f>'Iden. Amenazas'!A9</f>
        <v>Erupción volcánica</v>
      </c>
      <c r="B8" s="30" t="str">
        <f>'Iden. Amenazas'!D9</f>
        <v>No aplica</v>
      </c>
      <c r="C8" s="27">
        <f t="shared" si="0"/>
        <v>0</v>
      </c>
      <c r="D8" s="27">
        <f t="shared" si="1"/>
        <v>0.25</v>
      </c>
      <c r="E8" s="27">
        <f t="shared" si="2"/>
        <v>1</v>
      </c>
      <c r="F8" s="23">
        <f t="shared" si="13"/>
        <v>1.25</v>
      </c>
      <c r="G8" s="22" t="str">
        <f t="shared" si="3"/>
        <v>MEDIO</v>
      </c>
      <c r="H8" s="27">
        <f t="shared" si="4"/>
        <v>0.625</v>
      </c>
      <c r="I8" s="27">
        <f t="shared" si="5"/>
        <v>0.41666666666666669</v>
      </c>
      <c r="J8" s="27">
        <f t="shared" si="6"/>
        <v>0.75</v>
      </c>
      <c r="K8" s="23">
        <f t="shared" si="7"/>
        <v>1.7916666666666667</v>
      </c>
      <c r="L8" s="22" t="str">
        <f t="shared" si="14"/>
        <v>MEDIO</v>
      </c>
      <c r="M8" s="27">
        <f t="shared" si="8"/>
        <v>1</v>
      </c>
      <c r="N8" s="27">
        <f t="shared" si="9"/>
        <v>0.75</v>
      </c>
      <c r="O8" s="27">
        <f t="shared" si="10"/>
        <v>0.1</v>
      </c>
      <c r="P8" s="23">
        <f t="shared" si="11"/>
        <v>1.85</v>
      </c>
      <c r="Q8" s="22" t="str">
        <f t="shared" si="12"/>
        <v>MEDIO</v>
      </c>
      <c r="R8" s="40"/>
      <c r="S8" s="41" t="s">
        <v>112</v>
      </c>
    </row>
    <row r="9" spans="1:19" ht="75.95" customHeight="1" x14ac:dyDescent="0.25">
      <c r="A9" s="21" t="str">
        <f>'Iden. Amenazas'!A10</f>
        <v>Eventos atmosféricos (Vendavales, granizadas, tormentas eléctricas, etc.)</v>
      </c>
      <c r="B9" s="30" t="str">
        <f>'Iden. Amenazas'!D10</f>
        <v>Probable</v>
      </c>
      <c r="C9" s="27">
        <f t="shared" si="0"/>
        <v>0</v>
      </c>
      <c r="D9" s="27">
        <f t="shared" si="1"/>
        <v>0.25</v>
      </c>
      <c r="E9" s="27">
        <f t="shared" si="2"/>
        <v>1</v>
      </c>
      <c r="F9" s="23">
        <f t="shared" si="13"/>
        <v>1.25</v>
      </c>
      <c r="G9" s="22" t="str">
        <f t="shared" si="3"/>
        <v>MEDIO</v>
      </c>
      <c r="H9" s="27">
        <f t="shared" si="4"/>
        <v>0.625</v>
      </c>
      <c r="I9" s="27">
        <f t="shared" si="5"/>
        <v>0.41666666666666669</v>
      </c>
      <c r="J9" s="27">
        <f t="shared" si="6"/>
        <v>0.75</v>
      </c>
      <c r="K9" s="23">
        <f t="shared" si="7"/>
        <v>1.7916666666666667</v>
      </c>
      <c r="L9" s="22" t="str">
        <f t="shared" si="14"/>
        <v>MEDIO</v>
      </c>
      <c r="M9" s="27">
        <f t="shared" si="8"/>
        <v>1</v>
      </c>
      <c r="N9" s="27">
        <f t="shared" si="9"/>
        <v>0.75</v>
      </c>
      <c r="O9" s="27">
        <f t="shared" si="10"/>
        <v>0.1</v>
      </c>
      <c r="P9" s="23">
        <f t="shared" si="11"/>
        <v>1.85</v>
      </c>
      <c r="Q9" s="22" t="str">
        <f t="shared" si="12"/>
        <v>MEDIO</v>
      </c>
      <c r="R9" s="40"/>
      <c r="S9" s="41" t="s">
        <v>106</v>
      </c>
    </row>
    <row r="10" spans="1:19" ht="75.95" customHeight="1" x14ac:dyDescent="0.25">
      <c r="A10" s="21" t="str">
        <f>'Iden. Amenazas'!A11</f>
        <v>Explosión (Gases, polvos, fibras, etc.)</v>
      </c>
      <c r="B10" s="30" t="str">
        <f>'Iden. Amenazas'!D11</f>
        <v>Posible</v>
      </c>
      <c r="C10" s="27">
        <f t="shared" si="0"/>
        <v>0</v>
      </c>
      <c r="D10" s="27">
        <f t="shared" si="1"/>
        <v>0.25</v>
      </c>
      <c r="E10" s="27">
        <f t="shared" si="2"/>
        <v>1</v>
      </c>
      <c r="F10" s="23">
        <f t="shared" si="13"/>
        <v>1.25</v>
      </c>
      <c r="G10" s="22" t="str">
        <f t="shared" si="3"/>
        <v>MEDIO</v>
      </c>
      <c r="H10" s="27">
        <f t="shared" si="4"/>
        <v>0.625</v>
      </c>
      <c r="I10" s="27">
        <f t="shared" si="5"/>
        <v>0.41666666666666669</v>
      </c>
      <c r="J10" s="27">
        <f t="shared" si="6"/>
        <v>0.75</v>
      </c>
      <c r="K10" s="23">
        <f t="shared" si="7"/>
        <v>1.7916666666666667</v>
      </c>
      <c r="L10" s="22" t="s">
        <v>106</v>
      </c>
      <c r="M10" s="27">
        <f t="shared" si="8"/>
        <v>1</v>
      </c>
      <c r="N10" s="27">
        <f t="shared" si="9"/>
        <v>0.75</v>
      </c>
      <c r="O10" s="27">
        <f t="shared" si="10"/>
        <v>0.1</v>
      </c>
      <c r="P10" s="23">
        <f t="shared" si="11"/>
        <v>1.85</v>
      </c>
      <c r="Q10" s="22" t="str">
        <f t="shared" si="12"/>
        <v>MEDIO</v>
      </c>
      <c r="R10" s="40"/>
      <c r="S10" s="47" t="s">
        <v>106</v>
      </c>
    </row>
    <row r="11" spans="1:19" ht="75.95" customHeight="1" x14ac:dyDescent="0.25">
      <c r="A11" s="21" t="str">
        <f>'Iden. Amenazas'!A12</f>
        <v>Hurto</v>
      </c>
      <c r="B11" s="30" t="str">
        <f>'Iden. Amenazas'!D12</f>
        <v>Posible</v>
      </c>
      <c r="C11" s="27">
        <f t="shared" si="0"/>
        <v>0</v>
      </c>
      <c r="D11" s="27">
        <f t="shared" si="1"/>
        <v>0.25</v>
      </c>
      <c r="E11" s="27">
        <f t="shared" si="2"/>
        <v>1</v>
      </c>
      <c r="F11" s="23">
        <f t="shared" si="13"/>
        <v>1.25</v>
      </c>
      <c r="G11" s="22" t="str">
        <f t="shared" si="3"/>
        <v>MEDIO</v>
      </c>
      <c r="H11" s="27">
        <f t="shared" si="4"/>
        <v>0.625</v>
      </c>
      <c r="I11" s="27">
        <f t="shared" si="5"/>
        <v>0.41666666666666669</v>
      </c>
      <c r="J11" s="27">
        <f t="shared" si="6"/>
        <v>0.75</v>
      </c>
      <c r="K11" s="23">
        <f t="shared" si="7"/>
        <v>1.7916666666666667</v>
      </c>
      <c r="L11" s="22" t="s">
        <v>106</v>
      </c>
      <c r="M11" s="27">
        <f t="shared" si="8"/>
        <v>1</v>
      </c>
      <c r="N11" s="27">
        <f t="shared" si="9"/>
        <v>0.75</v>
      </c>
      <c r="O11" s="27">
        <f t="shared" si="10"/>
        <v>0.1</v>
      </c>
      <c r="P11" s="23">
        <f t="shared" si="11"/>
        <v>1.85</v>
      </c>
      <c r="Q11" s="22" t="str">
        <f t="shared" si="12"/>
        <v>MEDIO</v>
      </c>
      <c r="R11" s="40"/>
      <c r="S11" s="47" t="s">
        <v>106</v>
      </c>
    </row>
    <row r="12" spans="1:19" ht="75.95" customHeight="1" x14ac:dyDescent="0.25">
      <c r="A12" s="21" t="str">
        <f>'Iden. Amenazas'!A13</f>
        <v>Incendios (Estructurales, eléctricos, por líquidos o gases inflamables, etc.)</v>
      </c>
      <c r="B12" s="30" t="str">
        <f>'Iden. Amenazas'!D13</f>
        <v>Posible</v>
      </c>
      <c r="C12" s="27">
        <f t="shared" si="0"/>
        <v>0</v>
      </c>
      <c r="D12" s="27">
        <f t="shared" si="1"/>
        <v>0.25</v>
      </c>
      <c r="E12" s="27">
        <f t="shared" si="2"/>
        <v>1</v>
      </c>
      <c r="F12" s="23">
        <f t="shared" ref="F12:F19" si="15">SUM(C12:E12)</f>
        <v>1.25</v>
      </c>
      <c r="G12" s="22" t="str">
        <f t="shared" ref="G12:G19" si="16">IF(AND(F12&gt;=0,F12&lt;=1.09),"ALTO",IF(AND(F12&gt;=1.1,F12&lt;2.09),"MEDIO",IF(AND(F12&gt;=2.1,F12&lt;=3),"BAJO")))</f>
        <v>MEDIO</v>
      </c>
      <c r="H12" s="27">
        <f t="shared" si="4"/>
        <v>0.625</v>
      </c>
      <c r="I12" s="27">
        <f t="shared" si="5"/>
        <v>0.41666666666666669</v>
      </c>
      <c r="J12" s="27">
        <f t="shared" si="6"/>
        <v>0.75</v>
      </c>
      <c r="K12" s="23">
        <f t="shared" ref="K12:K19" si="17">SUM(H12:J12)</f>
        <v>1.7916666666666667</v>
      </c>
      <c r="L12" s="22" t="s">
        <v>106</v>
      </c>
      <c r="M12" s="27">
        <f t="shared" si="8"/>
        <v>1</v>
      </c>
      <c r="N12" s="27">
        <f t="shared" si="9"/>
        <v>0.75</v>
      </c>
      <c r="O12" s="27">
        <f t="shared" si="10"/>
        <v>0.1</v>
      </c>
      <c r="P12" s="23">
        <f t="shared" ref="P12:P19" si="18">SUM(M12:O12)</f>
        <v>1.85</v>
      </c>
      <c r="Q12" s="22" t="str">
        <f t="shared" ref="Q12:Q19" si="19">IF(AND(P12&gt;=0,P12&lt;=1.09),"ALTO",IF(AND(P12&gt;=1.1,P12&lt;2.09),"MEDIO",IF(AND(P12&gt;=2.1,P12&lt;=3),"BAJO")))</f>
        <v>MEDIO</v>
      </c>
      <c r="R12" s="40"/>
      <c r="S12" s="47" t="s">
        <v>106</v>
      </c>
    </row>
    <row r="13" spans="1:19" ht="90" customHeight="1" x14ac:dyDescent="0.25">
      <c r="A13" s="21" t="str">
        <f>'Iden. Amenazas'!A14</f>
        <v>Incendios forestales</v>
      </c>
      <c r="B13" s="30" t="str">
        <f>'Iden. Amenazas'!D14</f>
        <v>No aplica</v>
      </c>
      <c r="C13" s="27">
        <f t="shared" si="0"/>
        <v>0</v>
      </c>
      <c r="D13" s="27">
        <f t="shared" si="1"/>
        <v>0.25</v>
      </c>
      <c r="E13" s="27">
        <f t="shared" si="2"/>
        <v>1</v>
      </c>
      <c r="F13" s="23">
        <f t="shared" si="15"/>
        <v>1.25</v>
      </c>
      <c r="G13" s="22" t="str">
        <f t="shared" si="16"/>
        <v>MEDIO</v>
      </c>
      <c r="H13" s="27">
        <f t="shared" si="4"/>
        <v>0.625</v>
      </c>
      <c r="I13" s="27">
        <f t="shared" si="5"/>
        <v>0.41666666666666669</v>
      </c>
      <c r="J13" s="27">
        <f t="shared" si="6"/>
        <v>0.75</v>
      </c>
      <c r="K13" s="23">
        <f t="shared" si="17"/>
        <v>1.7916666666666667</v>
      </c>
      <c r="L13" s="22" t="str">
        <f t="shared" ref="L13:L19" si="20">IF(AND(K13&gt;=0,K13&lt;=1.09),"ALTO",IF(AND(K13&gt;=1.1,K13&lt;2.09),"MEDIO",IF(AND(K13&gt;=2.1,K13&lt;=3),"BAJO")))</f>
        <v>MEDIO</v>
      </c>
      <c r="M13" s="27">
        <f t="shared" si="8"/>
        <v>1</v>
      </c>
      <c r="N13" s="27">
        <f t="shared" si="9"/>
        <v>0.75</v>
      </c>
      <c r="O13" s="27">
        <f t="shared" si="10"/>
        <v>0.1</v>
      </c>
      <c r="P13" s="23">
        <f t="shared" si="18"/>
        <v>1.85</v>
      </c>
      <c r="Q13" s="22" t="str">
        <f t="shared" si="19"/>
        <v>MEDIO</v>
      </c>
      <c r="R13" s="40"/>
      <c r="S13" s="47" t="s">
        <v>112</v>
      </c>
    </row>
    <row r="14" spans="1:19" ht="90" customHeight="1" x14ac:dyDescent="0.25">
      <c r="A14" s="21" t="str">
        <f>'Iden. Amenazas'!A15</f>
        <v>Inundación</v>
      </c>
      <c r="B14" s="30" t="str">
        <f>'Iden. Amenazas'!D15</f>
        <v>Posible</v>
      </c>
      <c r="C14" s="27">
        <f t="shared" si="0"/>
        <v>0</v>
      </c>
      <c r="D14" s="27">
        <f t="shared" si="1"/>
        <v>0.25</v>
      </c>
      <c r="E14" s="27">
        <f t="shared" si="2"/>
        <v>1</v>
      </c>
      <c r="F14" s="23">
        <f t="shared" si="15"/>
        <v>1.25</v>
      </c>
      <c r="G14" s="22" t="str">
        <f t="shared" si="16"/>
        <v>MEDIO</v>
      </c>
      <c r="H14" s="27">
        <f t="shared" si="4"/>
        <v>0.625</v>
      </c>
      <c r="I14" s="27">
        <f t="shared" si="5"/>
        <v>0.41666666666666669</v>
      </c>
      <c r="J14" s="27">
        <f t="shared" si="6"/>
        <v>0.75</v>
      </c>
      <c r="K14" s="23">
        <f t="shared" si="17"/>
        <v>1.7916666666666667</v>
      </c>
      <c r="L14" s="22" t="str">
        <f t="shared" si="20"/>
        <v>MEDIO</v>
      </c>
      <c r="M14" s="27">
        <f t="shared" si="8"/>
        <v>1</v>
      </c>
      <c r="N14" s="27">
        <f t="shared" si="9"/>
        <v>0.75</v>
      </c>
      <c r="O14" s="27">
        <f t="shared" si="10"/>
        <v>0.1</v>
      </c>
      <c r="P14" s="23">
        <f t="shared" si="18"/>
        <v>1.85</v>
      </c>
      <c r="Q14" s="22" t="str">
        <f t="shared" si="19"/>
        <v>MEDIO</v>
      </c>
      <c r="R14" s="40"/>
      <c r="S14" s="47" t="s">
        <v>106</v>
      </c>
    </row>
    <row r="15" spans="1:19" ht="75.95" customHeight="1" x14ac:dyDescent="0.25">
      <c r="A15" s="21" t="str">
        <f>'Iden. Amenazas'!A16</f>
        <v xml:space="preserve">Inundación por deficiencias de la infraestructura hidráulica </v>
      </c>
      <c r="B15" s="30" t="str">
        <f>'Iden. Amenazas'!D16</f>
        <v>Posible</v>
      </c>
      <c r="C15" s="27">
        <f t="shared" si="0"/>
        <v>0</v>
      </c>
      <c r="D15" s="27">
        <f t="shared" si="1"/>
        <v>0.25</v>
      </c>
      <c r="E15" s="27">
        <f t="shared" si="2"/>
        <v>1</v>
      </c>
      <c r="F15" s="23">
        <f t="shared" si="15"/>
        <v>1.25</v>
      </c>
      <c r="G15" s="22" t="str">
        <f t="shared" si="16"/>
        <v>MEDIO</v>
      </c>
      <c r="H15" s="27">
        <f t="shared" si="4"/>
        <v>0.625</v>
      </c>
      <c r="I15" s="27">
        <f t="shared" si="5"/>
        <v>0.41666666666666669</v>
      </c>
      <c r="J15" s="27">
        <f t="shared" si="6"/>
        <v>0.75</v>
      </c>
      <c r="K15" s="23">
        <f t="shared" si="17"/>
        <v>1.7916666666666667</v>
      </c>
      <c r="L15" s="22" t="s">
        <v>106</v>
      </c>
      <c r="M15" s="27">
        <f t="shared" si="8"/>
        <v>1</v>
      </c>
      <c r="N15" s="27">
        <f t="shared" si="9"/>
        <v>0.75</v>
      </c>
      <c r="O15" s="27">
        <f t="shared" si="10"/>
        <v>0.1</v>
      </c>
      <c r="P15" s="23">
        <f t="shared" si="18"/>
        <v>1.85</v>
      </c>
      <c r="Q15" s="22" t="str">
        <f t="shared" si="19"/>
        <v>MEDIO</v>
      </c>
      <c r="R15" s="40"/>
      <c r="S15" s="47" t="s">
        <v>106</v>
      </c>
    </row>
    <row r="16" spans="1:19" ht="75.95" customHeight="1" x14ac:dyDescent="0.25">
      <c r="A16" s="21" t="str">
        <f>'Iden. Amenazas'!A17</f>
        <v>Movimientos sísmicos</v>
      </c>
      <c r="B16" s="30" t="str">
        <f>'Iden. Amenazas'!D17</f>
        <v>Probable</v>
      </c>
      <c r="C16" s="27">
        <f t="shared" si="0"/>
        <v>0</v>
      </c>
      <c r="D16" s="27">
        <f t="shared" si="1"/>
        <v>0.25</v>
      </c>
      <c r="E16" s="27">
        <f t="shared" si="2"/>
        <v>1</v>
      </c>
      <c r="F16" s="23">
        <f t="shared" si="15"/>
        <v>1.25</v>
      </c>
      <c r="G16" s="22" t="str">
        <f t="shared" si="16"/>
        <v>MEDIO</v>
      </c>
      <c r="H16" s="27">
        <f t="shared" si="4"/>
        <v>0.625</v>
      </c>
      <c r="I16" s="27">
        <f t="shared" si="5"/>
        <v>0.41666666666666669</v>
      </c>
      <c r="J16" s="27">
        <f t="shared" si="6"/>
        <v>0.75</v>
      </c>
      <c r="K16" s="23">
        <f t="shared" si="17"/>
        <v>1.7916666666666667</v>
      </c>
      <c r="L16" s="22" t="s">
        <v>106</v>
      </c>
      <c r="M16" s="27">
        <f t="shared" si="8"/>
        <v>1</v>
      </c>
      <c r="N16" s="27">
        <f t="shared" si="9"/>
        <v>0.75</v>
      </c>
      <c r="O16" s="27">
        <f t="shared" si="10"/>
        <v>0.1</v>
      </c>
      <c r="P16" s="23">
        <f t="shared" si="18"/>
        <v>1.85</v>
      </c>
      <c r="Q16" s="22" t="str">
        <f t="shared" si="19"/>
        <v>MEDIO</v>
      </c>
      <c r="R16" s="40"/>
      <c r="S16" s="47" t="s">
        <v>106</v>
      </c>
    </row>
    <row r="17" spans="1:19" ht="90" customHeight="1" x14ac:dyDescent="0.25">
      <c r="A17" s="21" t="str">
        <f>'Iden. Amenazas'!A18</f>
        <v>Pérdida o contención de materiales peligrosos (derrames, fugas, etc.)</v>
      </c>
      <c r="B17" s="30" t="str">
        <f>'Iden. Amenazas'!D18</f>
        <v>No aplica</v>
      </c>
      <c r="C17" s="27">
        <f t="shared" si="0"/>
        <v>0</v>
      </c>
      <c r="D17" s="27">
        <f t="shared" si="1"/>
        <v>0.25</v>
      </c>
      <c r="E17" s="27">
        <f t="shared" si="2"/>
        <v>1</v>
      </c>
      <c r="F17" s="23">
        <f t="shared" si="15"/>
        <v>1.25</v>
      </c>
      <c r="G17" s="22" t="str">
        <f t="shared" si="16"/>
        <v>MEDIO</v>
      </c>
      <c r="H17" s="27">
        <f t="shared" si="4"/>
        <v>0.625</v>
      </c>
      <c r="I17" s="27">
        <f t="shared" si="5"/>
        <v>0.41666666666666669</v>
      </c>
      <c r="J17" s="27">
        <f t="shared" si="6"/>
        <v>0.75</v>
      </c>
      <c r="K17" s="23">
        <f t="shared" si="17"/>
        <v>1.7916666666666667</v>
      </c>
      <c r="L17" s="22" t="str">
        <f t="shared" si="20"/>
        <v>MEDIO</v>
      </c>
      <c r="M17" s="27">
        <f t="shared" si="8"/>
        <v>1</v>
      </c>
      <c r="N17" s="27">
        <f t="shared" si="9"/>
        <v>0.75</v>
      </c>
      <c r="O17" s="27">
        <f t="shared" si="10"/>
        <v>0.1</v>
      </c>
      <c r="P17" s="23">
        <f t="shared" si="18"/>
        <v>1.85</v>
      </c>
      <c r="Q17" s="22" t="str">
        <f t="shared" si="19"/>
        <v>MEDIO</v>
      </c>
      <c r="R17" s="40"/>
      <c r="S17" s="47" t="s">
        <v>112</v>
      </c>
    </row>
    <row r="18" spans="1:19" ht="75.95" customHeight="1" x14ac:dyDescent="0.25">
      <c r="A18" s="21" t="str">
        <f>'Iden. Amenazas'!A19</f>
        <v>Revuelta - Asonada - Comportamientos NO Adaptativos</v>
      </c>
      <c r="B18" s="30" t="str">
        <f>'Iden. Amenazas'!D19</f>
        <v>Posible</v>
      </c>
      <c r="C18" s="27">
        <f t="shared" si="0"/>
        <v>0</v>
      </c>
      <c r="D18" s="27">
        <f t="shared" si="1"/>
        <v>0.25</v>
      </c>
      <c r="E18" s="27">
        <f t="shared" si="2"/>
        <v>1</v>
      </c>
      <c r="F18" s="23">
        <f t="shared" si="15"/>
        <v>1.25</v>
      </c>
      <c r="G18" s="22" t="str">
        <f t="shared" si="16"/>
        <v>MEDIO</v>
      </c>
      <c r="H18" s="27">
        <f t="shared" si="4"/>
        <v>0.625</v>
      </c>
      <c r="I18" s="27">
        <f t="shared" si="5"/>
        <v>0.41666666666666669</v>
      </c>
      <c r="J18" s="27">
        <f t="shared" si="6"/>
        <v>0.75</v>
      </c>
      <c r="K18" s="23">
        <f t="shared" si="17"/>
        <v>1.7916666666666667</v>
      </c>
      <c r="L18" s="22" t="s">
        <v>106</v>
      </c>
      <c r="M18" s="27">
        <f t="shared" si="8"/>
        <v>1</v>
      </c>
      <c r="N18" s="27">
        <f t="shared" si="9"/>
        <v>0.75</v>
      </c>
      <c r="O18" s="27">
        <f t="shared" si="10"/>
        <v>0.1</v>
      </c>
      <c r="P18" s="23">
        <f t="shared" si="18"/>
        <v>1.85</v>
      </c>
      <c r="Q18" s="22" t="str">
        <f t="shared" si="19"/>
        <v>MEDIO</v>
      </c>
      <c r="R18" s="40"/>
      <c r="S18" s="47" t="s">
        <v>106</v>
      </c>
    </row>
    <row r="19" spans="1:19" ht="90" customHeight="1" x14ac:dyDescent="0.25">
      <c r="A19" s="21" t="str">
        <f>'Iden. Amenazas'!A20</f>
        <v>Secuestro</v>
      </c>
      <c r="B19" s="30" t="str">
        <f>'Iden. Amenazas'!D20</f>
        <v>Posible</v>
      </c>
      <c r="C19" s="27">
        <f t="shared" si="0"/>
        <v>0</v>
      </c>
      <c r="D19" s="27">
        <f t="shared" si="1"/>
        <v>0.25</v>
      </c>
      <c r="E19" s="27">
        <f t="shared" si="2"/>
        <v>1</v>
      </c>
      <c r="F19" s="23">
        <f t="shared" si="15"/>
        <v>1.25</v>
      </c>
      <c r="G19" s="22" t="str">
        <f t="shared" si="16"/>
        <v>MEDIO</v>
      </c>
      <c r="H19" s="27">
        <f t="shared" si="4"/>
        <v>0.625</v>
      </c>
      <c r="I19" s="27">
        <f t="shared" si="5"/>
        <v>0.41666666666666669</v>
      </c>
      <c r="J19" s="27">
        <f t="shared" si="6"/>
        <v>0.75</v>
      </c>
      <c r="K19" s="23">
        <f t="shared" si="17"/>
        <v>1.7916666666666667</v>
      </c>
      <c r="L19" s="22" t="str">
        <f t="shared" si="20"/>
        <v>MEDIO</v>
      </c>
      <c r="M19" s="27">
        <f t="shared" si="8"/>
        <v>1</v>
      </c>
      <c r="N19" s="27">
        <f t="shared" si="9"/>
        <v>0.75</v>
      </c>
      <c r="O19" s="27">
        <f t="shared" si="10"/>
        <v>0.1</v>
      </c>
      <c r="P19" s="23">
        <f t="shared" si="18"/>
        <v>1.85</v>
      </c>
      <c r="Q19" s="22" t="str">
        <f t="shared" si="19"/>
        <v>MEDIO</v>
      </c>
      <c r="R19" s="40"/>
      <c r="S19" s="47" t="s">
        <v>106</v>
      </c>
    </row>
    <row r="20" spans="1:19" ht="90" customHeight="1" thickBot="1" x14ac:dyDescent="0.3">
      <c r="A20" s="21" t="str">
        <f>'Iden. Amenazas'!A21</f>
        <v>Tsunami - Maremoto</v>
      </c>
      <c r="B20" s="30" t="str">
        <f>'Iden. Amenazas'!D21</f>
        <v>No aplica</v>
      </c>
      <c r="C20" s="28">
        <f t="shared" si="0"/>
        <v>0</v>
      </c>
      <c r="D20" s="28">
        <f t="shared" si="1"/>
        <v>0.25</v>
      </c>
      <c r="E20" s="28">
        <f t="shared" si="2"/>
        <v>1</v>
      </c>
      <c r="F20" s="25">
        <f t="shared" ref="F20" si="21">SUM(C20:E20)</f>
        <v>1.25</v>
      </c>
      <c r="G20" s="24" t="str">
        <f t="shared" ref="G20" si="22">IF(AND(F20&gt;=0,F20&lt;=1.09),"ALTO",IF(AND(F20&gt;=1.1,F20&lt;2.09),"MEDIO",IF(AND(F20&gt;=2.1,F20&lt;=3),"BAJO")))</f>
        <v>MEDIO</v>
      </c>
      <c r="H20" s="28">
        <f t="shared" si="4"/>
        <v>0.625</v>
      </c>
      <c r="I20" s="28">
        <f t="shared" si="5"/>
        <v>0.41666666666666669</v>
      </c>
      <c r="J20" s="28">
        <f t="shared" si="6"/>
        <v>0.75</v>
      </c>
      <c r="K20" s="25">
        <f t="shared" ref="K20" si="23">SUM(H20:J20)</f>
        <v>1.7916666666666667</v>
      </c>
      <c r="L20" s="24" t="str">
        <f t="shared" ref="L20" si="24">IF(AND(K20&gt;=0,K20&lt;=1.09),"ALTO",IF(AND(K20&gt;=1.1,K20&lt;2.09),"MEDIO",IF(AND(K20&gt;=2.1,K20&lt;=3),"BAJO")))</f>
        <v>MEDIO</v>
      </c>
      <c r="M20" s="28">
        <f t="shared" si="8"/>
        <v>1</v>
      </c>
      <c r="N20" s="28">
        <f t="shared" si="9"/>
        <v>0.75</v>
      </c>
      <c r="O20" s="28">
        <f t="shared" si="10"/>
        <v>0.1</v>
      </c>
      <c r="P20" s="25">
        <f t="shared" ref="P20" si="25">SUM(M20:O20)</f>
        <v>1.85</v>
      </c>
      <c r="Q20" s="24" t="str">
        <f t="shared" ref="Q20" si="26">IF(AND(P20&gt;=0,P20&lt;=1.09),"ALTO",IF(AND(P20&gt;=1.1,P20&lt;2.09),"MEDIO",IF(AND(P20&gt;=2.1,P20&lt;=3),"BAJO")))</f>
        <v>MEDIO</v>
      </c>
      <c r="R20" s="42"/>
      <c r="S20" s="47" t="s">
        <v>112</v>
      </c>
    </row>
  </sheetData>
  <sheetProtection selectLockedCells="1"/>
  <mergeCells count="6">
    <mergeCell ref="A1:S1"/>
    <mergeCell ref="A2:B2"/>
    <mergeCell ref="C2:G2"/>
    <mergeCell ref="H2:L2"/>
    <mergeCell ref="M2:Q2"/>
    <mergeCell ref="R2:S2"/>
  </mergeCells>
  <conditionalFormatting sqref="B4:B20">
    <cfRule type="containsText" dxfId="5" priority="4" stopIfTrue="1" operator="containsText" text="Inminente">
      <formula>NOT(ISERROR(SEARCH("Inminente",B4)))</formula>
    </cfRule>
    <cfRule type="containsText" dxfId="4" priority="5" stopIfTrue="1" operator="containsText" text="Probable">
      <formula>NOT(ISERROR(SEARCH("Probable",B4)))</formula>
    </cfRule>
    <cfRule type="containsText" dxfId="3" priority="6" stopIfTrue="1" operator="containsText" text="Posible">
      <formula>NOT(ISERROR(SEARCH("Posible",B4)))</formula>
    </cfRule>
    <cfRule type="containsText" priority="7" stopIfTrue="1" operator="containsText" text="No aplica">
      <formula>NOT(ISERROR(SEARCH("No aplica",B4)))</formula>
    </cfRule>
  </conditionalFormatting>
  <conditionalFormatting sqref="G4:G20 Q4:Q20 L4:L20">
    <cfRule type="containsText" dxfId="2" priority="1" operator="containsText" text="BAJO">
      <formula>NOT(ISERROR(SEARCH("BAJO",G4)))</formula>
    </cfRule>
    <cfRule type="containsText" dxfId="1" priority="2" operator="containsText" text="MEDIO">
      <formula>NOT(ISERROR(SEARCH("MEDIO",G4)))</formula>
    </cfRule>
    <cfRule type="containsText" dxfId="0" priority="3" operator="containsText" text="ALTO">
      <formula>NOT(ISERROR(SEARCH("ALTO",G4)))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scale="53" orientation="landscape" r:id="rId1"/>
  <rowBreaks count="1" manualBreakCount="1">
    <brk id="12" max="1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7" sqref="A7"/>
    </sheetView>
  </sheetViews>
  <sheetFormatPr baseColWidth="10" defaultRowHeight="15" x14ac:dyDescent="0.25"/>
  <sheetData>
    <row r="1" spans="1:1" x14ac:dyDescent="0.25">
      <c r="A1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Iden. Amenazas</vt:lpstr>
      <vt:lpstr>V. Personas</vt:lpstr>
      <vt:lpstr>V. Recursos</vt:lpstr>
      <vt:lpstr>V. Sistemas y Procesos</vt:lpstr>
      <vt:lpstr>Consolidado</vt:lpstr>
      <vt:lpstr>Datos</vt:lpstr>
      <vt:lpstr>Consolidado!Área_de_impresión</vt:lpstr>
      <vt:lpstr>'Iden. Amenazas'!Área_de_impresión</vt:lpstr>
      <vt:lpstr>'V. Recursos'!Área_de_impresión</vt:lpstr>
      <vt:lpstr>Consolidado!Títulos_a_imprimir</vt:lpstr>
      <vt:lpstr>'Iden. Amenazas'!Títulos_a_imprimir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 Diaz Gomez</dc:creator>
  <cp:lastModifiedBy>Dreff</cp:lastModifiedBy>
  <cp:lastPrinted>2016-09-21T16:30:34Z</cp:lastPrinted>
  <dcterms:created xsi:type="dcterms:W3CDTF">2016-08-08T15:31:24Z</dcterms:created>
  <dcterms:modified xsi:type="dcterms:W3CDTF">2017-06-01T02:55:59Z</dcterms:modified>
</cp:coreProperties>
</file>